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Ratables'!$A$1:$CN$39</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<sst xmlns="http://schemas.openxmlformats.org/spreadsheetml/2006/main" count="226" uniqueCount="200">
  <si>
    <t>Land Value</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</si>
  <si>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</si>
  <si>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</si>
  <si>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</si>
  <si>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</si>
  <si>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</si>
  <si>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</si>
  <si>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</si>
  <si>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</si>
  <si>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</si>
  <si>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</si>
  <si>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</si>
  <si>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</si>
  <si>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</si>
  <si>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</si>
  <si>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</si>
  <si>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</si>
  <si>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</si>
  <si>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</si>
  <si>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</si>
  <si>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</si>
  <si>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</si>
  <si>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</si>
  <si>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</si>
  <si>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</si>
  <si>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</si>
  <si>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</si>
  <si>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</si>
  <si>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</si>
  <si>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</si>
  <si>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</si>
  <si>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</si>
  <si>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</si>
  <si>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</si>
  <si>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</si>
  <si>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</si>
  <si>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</si>
  <si>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</si>
  <si>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</si>
  <si>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</si>
  <si>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</si>
  <si>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</si>
  <si>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</si>
  <si>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</si>
  <si>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</si>
  <si>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</si>
  <si>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</si>
  <si>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</si>
  <si>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</si>
  <si>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</si>
  <si>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</si>
  <si>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</si>
  <si>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</si>
  <si>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</si>
  <si>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</si>
  <si>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</si>
  <si>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</si>
  <si>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</si>
  <si>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</si>
  <si>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</si>
  <si>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</si>
  <si>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</si>
  <si>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</si>
  <si>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</si>
  <si>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</si>
  <si>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</si>
  <si>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</si>
  <si>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</si>
  <si>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</si>
  <si>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</si>
  <si>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</si>
  <si>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</si>
  <si>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</si>
  <si>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</si>
  <si>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</si>
  <si>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</si>
  <si>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</si>
  <si>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</si>
  <si>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</si>
  <si>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</si>
  <si>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</si>
  <si>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</si>
  <si>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</si>
  <si>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</si>
  <si>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</si>
  <si>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</si>
  <si>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</si>
  <si>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</si>
  <si>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</si>
  <si>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</si>
  <si>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</si>
  <si>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</si>
  <si>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</si>
  <si>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</si>
  <si>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</si>
  <si>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</si>
  <si>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</si>
  <si>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</si>
  <si>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</si>
  <si>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</si>
  <si>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</si>
  <si>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</si>
  <si>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</si>
  <si>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</si>
  <si>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</si>
  <si>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</si>
  <si>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</si>
  <si>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</si>
  <si>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</si>
  <si>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</si>
  <si>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</si>
  <si>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</si>
  <si>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</si>
  <si>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</si>
  <si>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1501</t>
  </si>
  <si>
    <t>Barnegat Twp</t>
  </si>
  <si>
    <t>1502</t>
  </si>
  <si>
    <t>Barnegat Light Boro</t>
  </si>
  <si>
    <t>1503</t>
  </si>
  <si>
    <t>Bay Head Boro</t>
  </si>
  <si>
    <t>1504</t>
  </si>
  <si>
    <t>Beach Haven Boro</t>
  </si>
  <si>
    <t>1505</t>
  </si>
  <si>
    <t>Beachwood Boro</t>
  </si>
  <si>
    <t>1506</t>
  </si>
  <si>
    <t>Berkeley Twp</t>
  </si>
  <si>
    <t>1507</t>
  </si>
  <si>
    <t>Brick Twp</t>
  </si>
  <si>
    <t>1508</t>
  </si>
  <si>
    <t>1509</t>
  </si>
  <si>
    <t>Eagleswood Twp</t>
  </si>
  <si>
    <t>1510</t>
  </si>
  <si>
    <t>Harvey Cedars Boro</t>
  </si>
  <si>
    <t>1511</t>
  </si>
  <si>
    <t>Island Heights Boro</t>
  </si>
  <si>
    <t>1512</t>
  </si>
  <si>
    <t>Jackson Twp</t>
  </si>
  <si>
    <t>1513</t>
  </si>
  <si>
    <t>Lacey Twp</t>
  </si>
  <si>
    <t>1514</t>
  </si>
  <si>
    <t>Lakehurst Boro</t>
  </si>
  <si>
    <t>1515</t>
  </si>
  <si>
    <t>Lakewood Twp</t>
  </si>
  <si>
    <t>1516</t>
  </si>
  <si>
    <t>Lavalette Boro</t>
  </si>
  <si>
    <t>1517</t>
  </si>
  <si>
    <t>Little Egg Harbor Twp</t>
  </si>
  <si>
    <t>1518</t>
  </si>
  <si>
    <t>Long Beach Twp</t>
  </si>
  <si>
    <t>1519</t>
  </si>
  <si>
    <t>Manchester Twp</t>
  </si>
  <si>
    <t>1520</t>
  </si>
  <si>
    <t>Mantoloking Boro</t>
  </si>
  <si>
    <t>1522</t>
  </si>
  <si>
    <t>Ocean Twp</t>
  </si>
  <si>
    <t>1521</t>
  </si>
  <si>
    <t>Ocean Gate Boro</t>
  </si>
  <si>
    <t>1523</t>
  </si>
  <si>
    <t>Pine Beach Boro</t>
  </si>
  <si>
    <t>1524</t>
  </si>
  <si>
    <t>Plumsted Twp</t>
  </si>
  <si>
    <t>1525</t>
  </si>
  <si>
    <t>Pt. Pleasant Boro</t>
  </si>
  <si>
    <t>1526</t>
  </si>
  <si>
    <t>Pt. Pleasant Beach Boro</t>
  </si>
  <si>
    <t>1527</t>
  </si>
  <si>
    <t>Seaside Heights Boro</t>
  </si>
  <si>
    <t>1528</t>
  </si>
  <si>
    <t>Seaside Park Boro</t>
  </si>
  <si>
    <t>1529</t>
  </si>
  <si>
    <t>Ship Bottom Boro</t>
  </si>
  <si>
    <t>1530</t>
  </si>
  <si>
    <t>South Toms River Boro</t>
  </si>
  <si>
    <t>1531</t>
  </si>
  <si>
    <t>Stafford Twp</t>
  </si>
  <si>
    <t>1532</t>
  </si>
  <si>
    <t>Surf City Boro</t>
  </si>
  <si>
    <t>1533</t>
  </si>
  <si>
    <t>Tuckerton Boro</t>
  </si>
  <si>
    <t>(i) DISTRICT SCHOOL PURPOSES</t>
  </si>
  <si>
    <t>Toms River Twp</t>
  </si>
  <si>
    <t>(14)
Mult. Dwell Exemption
N.J.S.A. 40A:21-6</t>
  </si>
  <si>
    <t>(15)
Mult. Dwell Abatement
N.J.S.A. 40A:21-6</t>
  </si>
  <si>
    <t>Brick</t>
  </si>
  <si>
    <t>Toms River</t>
  </si>
  <si>
    <t>Jackson</t>
  </si>
  <si>
    <t>Little Egg Harbor</t>
  </si>
  <si>
    <t>Plumsted</t>
  </si>
  <si>
    <t>Lakewood</t>
  </si>
  <si>
    <t>Seaside Heights</t>
  </si>
  <si>
    <t>Fire District#1</t>
  </si>
  <si>
    <t>Fire District#2</t>
  </si>
  <si>
    <t>Fire District#3</t>
  </si>
  <si>
    <t>Special Improvement District#1</t>
  </si>
  <si>
    <t>Special Improvement District#2</t>
  </si>
  <si>
    <t xml:space="preserve">Fire District#4 </t>
  </si>
  <si>
    <t>Fire District #1</t>
  </si>
  <si>
    <t>District#1</t>
  </si>
  <si>
    <t>(16)
Com/Ind Abatement
N.J.S.A. 40A:21-7</t>
  </si>
  <si>
    <t xml:space="preserve">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</si>
</sst>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quot;Yes&quot;;&quot;Yes&quot;;&quot;No&quot;"/>
    <numFmt numFmtId="203" formatCode="&quot;True&quot;;&quot;True&quot;;&quot;False&quot;"/>
    <numFmt numFmtId="204" formatCode="&quot;On&quot;;&quot;On&quot;;&quot;Off&quot;"/>
    <numFmt numFmtId="205" formatCode="[$€-2]\ #,##0.00_);[Red]\([$€-2]\ #,##0.00\)"/>
  </numFmts>
  <fonts count="41">
    <font>
      <sz val="10"/>
      <name val="Arial"/>
      <family val="0"/>
    </font>
    <font>
      <b/>
      <sz val="10"/>
      <name val="Arial"/>
      <family val="0"/>
    </font>
    <font>
      <i/>
      <sz val="10"/>
      <name val="Arial"/>
      <family val="0"/>
    </font>
    <font>
      <b/>
      <i/>
      <sz val="10"/>
      <name val="Arial"/>
      <family val="0"/>
    </font>
    <font>
      <u val="single"/>
      <sz val="9"/>
      <color indexed="36"/>
      <name val="Arial"/>
      <family val="2"/>
    </font>
    <font>
      <u val="single"/>
      <sz val="9"/>
      <color indexed="12"/>
      <name val="Arial"/>
      <family val="2"/>
    </font>
    <font>
      <sz val="8"/>
      <name val="Arial"/>
      <family val="2"/>
    </font>
    <font>
      <sz val="9"/>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6">
    <xf numFmtId="0" fontId="0" fillId="0" borderId="0" xfId="0" applyAlignment="1">
      <alignment/>
    </xf>
    <xf numFmtId="43" fontId="0" fillId="0" borderId="10" xfId="42" applyFont="1" applyFill="1" applyBorder="1" applyAlignment="1">
      <alignment/>
    </xf>
    <xf numFmtId="0" fontId="0" fillId="0" borderId="0" xfId="0" applyFill="1" applyBorder="1" applyAlignment="1">
      <alignment horizontal="center" vertical="center" wrapText="1"/>
    </xf>
    <xf numFmtId="0" fontId="1" fillId="0" borderId="11" xfId="0" applyFont="1" applyFill="1" applyBorder="1" applyAlignment="1">
      <alignment vertical="center" wrapText="1"/>
    </xf>
    <xf numFmtId="0" fontId="1" fillId="0" borderId="12"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12" xfId="0"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49" fontId="1" fillId="0" borderId="12" xfId="0" applyNumberFormat="1" applyFont="1" applyFill="1" applyBorder="1" applyAlignment="1">
      <alignment horizontal="center"/>
    </xf>
    <xf numFmtId="3" fontId="0" fillId="0" borderId="12" xfId="0" applyNumberFormat="1" applyFill="1" applyBorder="1" applyAlignment="1">
      <alignment/>
    </xf>
    <xf numFmtId="189" fontId="0" fillId="0" borderId="12" xfId="42" applyNumberFormat="1" applyFont="1" applyFill="1" applyBorder="1" applyAlignment="1">
      <alignment/>
    </xf>
    <xf numFmtId="189" fontId="0" fillId="0" borderId="12" xfId="42" applyNumberFormat="1" applyFont="1" applyFill="1" applyBorder="1" applyAlignment="1">
      <alignment horizontal="right" vertical="center" wrapText="1"/>
    </xf>
    <xf numFmtId="43" fontId="0" fillId="0" borderId="12" xfId="42" applyFont="1" applyFill="1" applyBorder="1" applyAlignment="1">
      <alignment/>
    </xf>
    <xf numFmtId="39" fontId="0" fillId="0" borderId="12" xfId="42" applyNumberFormat="1" applyFont="1" applyFill="1" applyBorder="1" applyAlignment="1">
      <alignment horizontal="right" vertical="center"/>
    </xf>
    <xf numFmtId="4" fontId="0" fillId="0" borderId="12" xfId="0" applyNumberFormat="1" applyFill="1" applyBorder="1" applyAlignment="1">
      <alignment/>
    </xf>
    <xf numFmtId="189" fontId="0" fillId="0" borderId="12" xfId="42" applyNumberFormat="1" applyFont="1" applyFill="1" applyBorder="1" applyAlignment="1">
      <alignment horizontal="center" vertical="center" wrapText="1"/>
    </xf>
    <xf numFmtId="43" fontId="0" fillId="0" borderId="12" xfId="42" applyNumberFormat="1" applyFont="1" applyFill="1" applyBorder="1" applyAlignment="1">
      <alignment horizontal="center" vertical="center" wrapText="1"/>
    </xf>
    <xf numFmtId="193" fontId="0" fillId="0" borderId="12" xfId="0" applyNumberFormat="1" applyFill="1" applyBorder="1" applyAlignment="1">
      <alignment horizontal="center" vertical="center" wrapText="1"/>
    </xf>
    <xf numFmtId="189" fontId="1" fillId="0" borderId="12" xfId="42" applyNumberFormat="1" applyFont="1" applyFill="1" applyBorder="1" applyAlignment="1">
      <alignment horizontal="center" vertical="center"/>
    </xf>
    <xf numFmtId="193" fontId="1" fillId="0" borderId="12" xfId="0" applyNumberFormat="1" applyFont="1" applyFill="1" applyBorder="1" applyAlignment="1">
      <alignment horizontal="center" vertical="center"/>
    </xf>
    <xf numFmtId="4" fontId="0" fillId="0" borderId="0" xfId="0" applyNumberFormat="1" applyFill="1" applyAlignment="1">
      <alignment/>
    </xf>
    <xf numFmtId="4" fontId="0" fillId="0" borderId="0" xfId="0" applyNumberFormat="1" applyFill="1" applyBorder="1" applyAlignment="1">
      <alignment/>
    </xf>
    <xf numFmtId="189" fontId="0" fillId="0" borderId="0" xfId="42" applyNumberFormat="1" applyFont="1" applyFill="1" applyAlignment="1">
      <alignment horizontal="right"/>
    </xf>
    <xf numFmtId="3" fontId="0" fillId="0" borderId="0" xfId="0" applyNumberFormat="1" applyFont="1" applyFill="1" applyAlignment="1">
      <alignment/>
    </xf>
    <xf numFmtId="3" fontId="0" fillId="0" borderId="0" xfId="0" applyNumberFormat="1" applyFont="1" applyFill="1" applyAlignment="1">
      <alignment horizontal="right"/>
    </xf>
    <xf numFmtId="164" fontId="0" fillId="0" borderId="0" xfId="42" applyNumberFormat="1" applyFont="1" applyFill="1" applyAlignment="1">
      <alignment horizontal="right"/>
    </xf>
    <xf numFmtId="2" fontId="0" fillId="0" borderId="0" xfId="0" applyNumberFormat="1" applyFont="1" applyFill="1" applyAlignment="1">
      <alignment/>
    </xf>
    <xf numFmtId="175" fontId="0" fillId="0" borderId="0" xfId="0" applyNumberFormat="1" applyFont="1" applyFill="1" applyAlignment="1">
      <alignment horizontal="right"/>
    </xf>
    <xf numFmtId="4" fontId="0" fillId="0" borderId="0" xfId="0" applyNumberFormat="1" applyFont="1" applyFill="1" applyAlignment="1">
      <alignment horizontal="right"/>
    </xf>
    <xf numFmtId="0" fontId="0" fillId="0" borderId="0" xfId="0" applyFont="1" applyFill="1" applyAlignment="1">
      <alignment horizontal="right"/>
    </xf>
    <xf numFmtId="4" fontId="0" fillId="0" borderId="0" xfId="0" applyNumberFormat="1" applyFont="1" applyFill="1" applyBorder="1" applyAlignment="1">
      <alignment horizontal="right"/>
    </xf>
    <xf numFmtId="0" fontId="0" fillId="0" borderId="0" xfId="0" applyFill="1" applyBorder="1" applyAlignment="1">
      <alignment horizontal="right"/>
    </xf>
    <xf numFmtId="2" fontId="0" fillId="0" borderId="0" xfId="0" applyNumberFormat="1" applyFont="1" applyFill="1" applyAlignment="1">
      <alignment horizontal="right"/>
    </xf>
    <xf numFmtId="189" fontId="0" fillId="0" borderId="0" xfId="42" applyNumberFormat="1" applyFont="1" applyFill="1" applyAlignment="1">
      <alignment horizontal="center"/>
    </xf>
    <xf numFmtId="3" fontId="0" fillId="0" borderId="0" xfId="0" applyNumberFormat="1" applyFont="1" applyFill="1" applyAlignment="1">
      <alignment horizontal="center"/>
    </xf>
    <xf numFmtId="164" fontId="0" fillId="0" borderId="0" xfId="42" applyNumberFormat="1" applyFont="1" applyFill="1" applyAlignment="1">
      <alignment horizontal="center"/>
    </xf>
    <xf numFmtId="4" fontId="0" fillId="0" borderId="0" xfId="0" applyNumberFormat="1" applyFont="1" applyFill="1" applyAlignment="1">
      <alignment horizontal="center"/>
    </xf>
    <xf numFmtId="0" fontId="0" fillId="0" borderId="0" xfId="0" applyFont="1" applyFill="1" applyAlignment="1">
      <alignment horizontal="center"/>
    </xf>
    <xf numFmtId="4" fontId="0" fillId="0" borderId="0" xfId="0" applyNumberFormat="1" applyFont="1" applyFill="1" applyBorder="1" applyAlignment="1">
      <alignment horizontal="center"/>
    </xf>
    <xf numFmtId="2" fontId="0" fillId="0" borderId="0" xfId="0" applyNumberFormat="1" applyFont="1" applyFill="1" applyAlignment="1">
      <alignment horizontal="center"/>
    </xf>
    <xf numFmtId="3" fontId="0" fillId="0" borderId="0" xfId="0" applyNumberFormat="1" applyFill="1" applyAlignment="1">
      <alignment/>
    </xf>
    <xf numFmtId="3" fontId="0" fillId="0" borderId="0" xfId="0" applyNumberFormat="1" applyFill="1" applyAlignment="1">
      <alignment horizontal="center"/>
    </xf>
    <xf numFmtId="164" fontId="0" fillId="0" borderId="0" xfId="42" applyNumberFormat="1" applyFont="1" applyFill="1" applyAlignment="1">
      <alignment horizontal="center"/>
    </xf>
    <xf numFmtId="2" fontId="0" fillId="0" borderId="0" xfId="0" applyNumberFormat="1" applyFill="1" applyAlignment="1">
      <alignment/>
    </xf>
    <xf numFmtId="4" fontId="0" fillId="0" borderId="0" xfId="0" applyNumberFormat="1" applyFill="1" applyAlignment="1">
      <alignment horizontal="center"/>
    </xf>
    <xf numFmtId="0" fontId="0" fillId="0" borderId="0" xfId="0" applyFill="1" applyAlignment="1">
      <alignment horizontal="center"/>
    </xf>
    <xf numFmtId="4" fontId="0" fillId="0" borderId="0" xfId="0" applyNumberFormat="1" applyFill="1" applyBorder="1" applyAlignment="1">
      <alignment horizontal="center"/>
    </xf>
    <xf numFmtId="2" fontId="0" fillId="0" borderId="0" xfId="0" applyNumberFormat="1" applyFill="1" applyAlignment="1">
      <alignment horizontal="center"/>
    </xf>
    <xf numFmtId="189" fontId="0" fillId="0" borderId="0" xfId="42" applyNumberFormat="1" applyFont="1" applyFill="1" applyAlignment="1">
      <alignment/>
    </xf>
    <xf numFmtId="3" fontId="0" fillId="0" borderId="0" xfId="0" applyNumberFormat="1" applyFill="1" applyAlignment="1">
      <alignment/>
    </xf>
    <xf numFmtId="164" fontId="0" fillId="0" borderId="0" xfId="42" applyNumberFormat="1" applyFont="1" applyFill="1" applyAlignment="1">
      <alignment/>
    </xf>
    <xf numFmtId="2" fontId="0" fillId="0" borderId="0" xfId="0" applyNumberFormat="1" applyFill="1"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xf>
    <xf numFmtId="0" fontId="0" fillId="34" borderId="12"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34" borderId="12" xfId="0" applyFill="1" applyBorder="1" applyAlignment="1">
      <alignment horizontal="center" vertical="center" wrapText="1"/>
    </xf>
    <xf numFmtId="0" fontId="0" fillId="33" borderId="0" xfId="0" applyFill="1" applyAlignment="1">
      <alignment horizontal="center" vertical="center" wrapText="1"/>
    </xf>
    <xf numFmtId="0" fontId="0" fillId="33" borderId="0" xfId="0" applyFill="1" applyBorder="1" applyAlignment="1" quotePrefix="1">
      <alignment horizontal="center" vertical="center" wrapText="1"/>
    </xf>
    <xf numFmtId="0" fontId="0" fillId="34" borderId="10" xfId="0" applyFill="1" applyBorder="1" applyAlignment="1">
      <alignment horizontal="center" vertical="center" wrapText="1"/>
    </xf>
    <xf numFmtId="0" fontId="0" fillId="33" borderId="0" xfId="0" applyFill="1" applyBorder="1" applyAlignment="1">
      <alignment horizontal="center" vertical="center"/>
    </xf>
    <xf numFmtId="0" fontId="0" fillId="33" borderId="0" xfId="0" applyFill="1" applyBorder="1" applyAlignment="1">
      <alignment horizontal="center" vertical="center" wrapText="1"/>
    </xf>
    <xf numFmtId="0" fontId="0" fillId="34" borderId="12" xfId="0" applyFont="1" applyFill="1" applyBorder="1" applyAlignment="1">
      <alignment horizontal="center" vertical="center" wrapText="1"/>
    </xf>
    <xf numFmtId="4" fontId="0" fillId="35" borderId="12" xfId="0" applyNumberFormat="1" applyFill="1" applyBorder="1" applyAlignment="1">
      <alignment/>
    </xf>
    <xf numFmtId="4" fontId="0" fillId="35" borderId="12" xfId="42" applyNumberFormat="1" applyFont="1" applyFill="1" applyBorder="1" applyAlignment="1">
      <alignment horizontal="right" vertical="center"/>
    </xf>
    <xf numFmtId="4" fontId="0" fillId="35" borderId="12" xfId="0" applyNumberFormat="1" applyFont="1" applyFill="1" applyBorder="1" applyAlignment="1">
      <alignment horizontal="right" vertical="center"/>
    </xf>
    <xf numFmtId="4" fontId="0" fillId="35" borderId="13" xfId="42" applyNumberFormat="1" applyFont="1" applyFill="1" applyBorder="1" applyAlignment="1">
      <alignment horizontal="right" vertical="center"/>
    </xf>
    <xf numFmtId="4" fontId="0" fillId="35" borderId="0" xfId="0" applyNumberFormat="1" applyFill="1" applyBorder="1" applyAlignment="1">
      <alignment/>
    </xf>
    <xf numFmtId="3" fontId="0" fillId="0" borderId="12" xfId="0" applyNumberFormat="1" applyFont="1" applyFill="1" applyBorder="1" applyAlignment="1">
      <alignment horizontal="right"/>
    </xf>
    <xf numFmtId="189" fontId="0" fillId="0" borderId="12" xfId="42" applyNumberFormat="1" applyFont="1" applyFill="1" applyBorder="1" applyAlignment="1">
      <alignment/>
    </xf>
    <xf numFmtId="3" fontId="0" fillId="0" borderId="12" xfId="0" applyNumberFormat="1" applyFont="1" applyFill="1" applyBorder="1" applyAlignment="1">
      <alignment horizontal="right" vertical="center"/>
    </xf>
    <xf numFmtId="193" fontId="0" fillId="0" borderId="12" xfId="0" applyNumberFormat="1" applyFont="1" applyFill="1" applyBorder="1" applyAlignment="1">
      <alignment horizontal="center" vertical="center"/>
    </xf>
    <xf numFmtId="2" fontId="0" fillId="0" borderId="12" xfId="0" applyNumberFormat="1" applyFont="1" applyFill="1" applyBorder="1" applyAlignment="1">
      <alignment horizontal="right"/>
    </xf>
    <xf numFmtId="0" fontId="0" fillId="0" borderId="12" xfId="0" applyFont="1" applyFill="1" applyBorder="1" applyAlignment="1">
      <alignment horizontal="right" vertical="center"/>
    </xf>
    <xf numFmtId="43" fontId="0" fillId="0" borderId="12" xfId="42" applyFont="1" applyFill="1" applyBorder="1" applyAlignment="1">
      <alignment horizontal="right" vertical="center"/>
    </xf>
    <xf numFmtId="4" fontId="0" fillId="0" borderId="12" xfId="0" applyNumberFormat="1" applyFont="1" applyFill="1" applyBorder="1" applyAlignment="1">
      <alignment horizontal="right" vertical="center"/>
    </xf>
    <xf numFmtId="39" fontId="0" fillId="0" borderId="12" xfId="42" applyNumberFormat="1" applyFont="1" applyFill="1" applyBorder="1" applyAlignment="1">
      <alignment horizontal="right" vertical="center"/>
    </xf>
    <xf numFmtId="4" fontId="0" fillId="0" borderId="12" xfId="0" applyNumberFormat="1" applyFont="1" applyFill="1" applyBorder="1" applyAlignment="1" quotePrefix="1">
      <alignment horizontal="right" vertical="center"/>
    </xf>
    <xf numFmtId="3" fontId="0" fillId="0" borderId="12" xfId="42" applyNumberFormat="1" applyFont="1" applyFill="1" applyBorder="1" applyAlignment="1">
      <alignment horizontal="right" vertical="center"/>
    </xf>
    <xf numFmtId="43" fontId="0" fillId="0" borderId="12" xfId="0" applyNumberFormat="1" applyFont="1" applyFill="1" applyBorder="1" applyAlignment="1">
      <alignment horizontal="right" vertical="center"/>
    </xf>
    <xf numFmtId="0" fontId="1" fillId="0" borderId="12" xfId="0" applyFont="1" applyFill="1" applyBorder="1" applyAlignment="1">
      <alignment horizontal="center" vertical="center"/>
    </xf>
    <xf numFmtId="43" fontId="0" fillId="0" borderId="0" xfId="0" applyNumberFormat="1" applyFill="1" applyAlignment="1">
      <alignment/>
    </xf>
    <xf numFmtId="4" fontId="0" fillId="35" borderId="12" xfId="42" applyNumberFormat="1" applyFont="1" applyFill="1" applyBorder="1" applyAlignment="1">
      <alignment/>
    </xf>
    <xf numFmtId="4" fontId="0" fillId="35" borderId="12" xfId="42" applyNumberFormat="1" applyFont="1" applyFill="1" applyBorder="1" applyAlignment="1">
      <alignment/>
    </xf>
    <xf numFmtId="0" fontId="0" fillId="0" borderId="0" xfId="0" applyFill="1" applyBorder="1" applyAlignment="1" quotePrefix="1">
      <alignment horizontal="center" vertical="center" wrapText="1"/>
    </xf>
    <xf numFmtId="0" fontId="0" fillId="0" borderId="16" xfId="0" applyFill="1" applyBorder="1" applyAlignment="1">
      <alignment horizontal="center" vertical="center" wrapText="1"/>
    </xf>
    <xf numFmtId="4" fontId="0" fillId="0" borderId="0" xfId="0" applyNumberFormat="1" applyFont="1" applyFill="1" applyBorder="1" applyAlignment="1">
      <alignment horizontal="left" vertical="center"/>
    </xf>
    <xf numFmtId="49" fontId="0" fillId="33"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 fontId="0" fillId="33" borderId="0" xfId="0" applyNumberFormat="1" applyFill="1" applyAlignment="1">
      <alignment/>
    </xf>
    <xf numFmtId="0" fontId="0" fillId="34" borderId="15" xfId="0" applyFill="1" applyBorder="1" applyAlignment="1">
      <alignment horizontal="center"/>
    </xf>
    <xf numFmtId="0" fontId="0" fillId="34" borderId="17" xfId="0" applyFill="1" applyBorder="1" applyAlignment="1">
      <alignment horizontal="center"/>
    </xf>
    <xf numFmtId="0" fontId="0" fillId="34" borderId="10" xfId="0" applyFill="1" applyBorder="1" applyAlignment="1">
      <alignment horizontal="center"/>
    </xf>
    <xf numFmtId="49" fontId="0" fillId="34" borderId="12"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xf>
    <xf numFmtId="0" fontId="0" fillId="34" borderId="12" xfId="0" applyFont="1" applyFill="1" applyBorder="1" applyAlignment="1">
      <alignment horizontal="center"/>
    </xf>
    <xf numFmtId="0" fontId="1" fillId="34" borderId="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9" xfId="0" applyFont="1" applyFill="1" applyBorder="1" applyAlignment="1">
      <alignment horizontal="center" vertical="center"/>
    </xf>
    <xf numFmtId="0" fontId="0" fillId="34" borderId="18"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22" xfId="0" applyFill="1" applyBorder="1" applyAlignment="1">
      <alignment horizontal="center"/>
    </xf>
    <xf numFmtId="0" fontId="0" fillId="34" borderId="11" xfId="0" applyFill="1" applyBorder="1" applyAlignment="1">
      <alignment horizontal="center"/>
    </xf>
    <xf numFmtId="0" fontId="1" fillId="34" borderId="12" xfId="0"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R73"/>
  <sheetViews>
    <sheetView tabSelected="1" zoomScaleSheetLayoutView="75" zoomScalePageLayoutView="118" workbookViewId="0" topLeftCell="A1">
      <selection activeCell="CP1" sqref="CP1:CQ16384"/>
    </sheetView>
  </sheetViews>
  <sheetFormatPr defaultColWidth="9.140625" defaultRowHeight="17.25" customHeight="1"/>
  <cols>
    <col min="1" max="1" width="5.00390625" style="5" bestFit="1" customWidth="1"/>
    <col min="2" max="2" width="26.8515625" style="5" bestFit="1" customWidth="1"/>
    <col min="3" max="9" width="26.421875" style="5" customWidth="1"/>
    <col min="10" max="16" width="26.28125" style="5" customWidth="1"/>
    <col min="17" max="17" width="26.7109375" style="5" customWidth="1"/>
    <col min="18" max="21" width="23.00390625" style="5" customWidth="1"/>
    <col min="22" max="24" width="26.7109375" style="5" customWidth="1"/>
    <col min="25" max="26" width="25.8515625" style="5" customWidth="1"/>
    <col min="27" max="27" width="26.57421875" style="5" customWidth="1"/>
    <col min="28" max="31" width="26.140625" style="5" customWidth="1"/>
    <col min="32" max="33" width="23.421875" style="5" customWidth="1"/>
    <col min="34" max="34" width="28.00390625" style="5" customWidth="1"/>
    <col min="35" max="41" width="22.28125" style="5" customWidth="1"/>
    <col min="42" max="43" width="24.8515625" style="5" customWidth="1"/>
    <col min="44" max="44" width="22.28125" style="5" customWidth="1"/>
    <col min="45" max="47" width="24.8515625" style="5" customWidth="1"/>
    <col min="48" max="54" width="26.421875" style="5" customWidth="1"/>
    <col min="55" max="64" width="22.421875" style="5" customWidth="1"/>
    <col min="65" max="65" width="31.57421875" style="5" customWidth="1"/>
    <col min="66" max="66" width="32.140625" style="5" customWidth="1"/>
    <col min="67" max="67" width="33.8515625" style="5" customWidth="1"/>
    <col min="68" max="68" width="3.57421875" style="6" customWidth="1"/>
    <col min="69" max="69" width="16.8515625" style="5" customWidth="1"/>
    <col min="70" max="70" width="46.28125" style="5" customWidth="1"/>
    <col min="71" max="71" width="10.140625" style="5" bestFit="1" customWidth="1"/>
    <col min="72" max="82" width="12.00390625" style="5" customWidth="1"/>
    <col min="83" max="83" width="4.8515625" style="55" customWidth="1"/>
    <col min="84" max="86" width="23.7109375" style="5" customWidth="1"/>
    <col min="87" max="87" width="13.28125" style="55" customWidth="1"/>
    <col min="88" max="88" width="18.8515625" style="5" customWidth="1"/>
    <col min="89" max="89" width="41.140625" style="6" customWidth="1"/>
    <col min="90" max="92" width="22.7109375" style="6" customWidth="1"/>
    <col min="93" max="93" width="9.140625" style="5" customWidth="1"/>
    <col min="94" max="101" width="9.140625" style="6" customWidth="1"/>
    <col min="102" max="102" width="10.140625" style="6" customWidth="1"/>
    <col min="103" max="103" width="21.8515625" style="6" customWidth="1"/>
    <col min="104" max="16384" width="9.140625" style="6" customWidth="1"/>
  </cols>
  <sheetData>
    <row r="1" spans="1:93" s="56" customFormat="1" ht="17.25" customHeight="1">
      <c r="A1" s="55"/>
      <c r="C1" s="102">
        <v>1</v>
      </c>
      <c r="D1" s="102"/>
      <c r="E1" s="57">
        <v>2</v>
      </c>
      <c r="F1" s="58">
        <v>3</v>
      </c>
      <c r="G1" s="59">
        <v>4</v>
      </c>
      <c r="H1" s="57">
        <v>5</v>
      </c>
      <c r="I1" s="57">
        <v>6</v>
      </c>
      <c r="J1" s="57">
        <v>7</v>
      </c>
      <c r="K1" s="57">
        <v>8</v>
      </c>
      <c r="L1" s="102">
        <v>9</v>
      </c>
      <c r="M1" s="102"/>
      <c r="N1" s="102">
        <v>10</v>
      </c>
      <c r="O1" s="102"/>
      <c r="P1" s="57">
        <v>11</v>
      </c>
      <c r="Q1" s="102" t="s">
        <v>47</v>
      </c>
      <c r="R1" s="102"/>
      <c r="S1" s="102"/>
      <c r="T1" s="102"/>
      <c r="U1" s="102"/>
      <c r="V1" s="102"/>
      <c r="W1" s="102"/>
      <c r="X1" s="102"/>
      <c r="Y1" s="102" t="s">
        <v>59</v>
      </c>
      <c r="Z1" s="102"/>
      <c r="AA1" s="102"/>
      <c r="AB1" s="102" t="s">
        <v>63</v>
      </c>
      <c r="AC1" s="102"/>
      <c r="AD1" s="102"/>
      <c r="AE1" s="102" t="s">
        <v>63</v>
      </c>
      <c r="AF1" s="102"/>
      <c r="AG1" s="102"/>
      <c r="AH1" s="57" t="s">
        <v>72</v>
      </c>
      <c r="AI1" s="102" t="s">
        <v>73</v>
      </c>
      <c r="AJ1" s="102"/>
      <c r="AK1" s="102"/>
      <c r="AL1" s="102"/>
      <c r="AM1" s="102"/>
      <c r="AN1" s="102"/>
      <c r="AO1" s="102"/>
      <c r="AP1" s="102" t="s">
        <v>82</v>
      </c>
      <c r="AQ1" s="102"/>
      <c r="AR1" s="102"/>
      <c r="AS1" s="102"/>
      <c r="AT1" s="102" t="s">
        <v>88</v>
      </c>
      <c r="AU1" s="102"/>
      <c r="AV1" s="102" t="s">
        <v>92</v>
      </c>
      <c r="AW1" s="102"/>
      <c r="AX1" s="102"/>
      <c r="AY1" s="102"/>
      <c r="AZ1" s="102"/>
      <c r="BA1" s="102"/>
      <c r="BB1" s="102"/>
      <c r="BC1" s="102"/>
      <c r="BD1" s="102" t="s">
        <v>101</v>
      </c>
      <c r="BE1" s="102"/>
      <c r="BF1" s="102"/>
      <c r="BG1" s="102"/>
      <c r="BH1" s="102"/>
      <c r="BI1" s="102"/>
      <c r="BJ1" s="102"/>
      <c r="BK1" s="102"/>
      <c r="BL1" s="102"/>
      <c r="BM1" s="102" t="s">
        <v>107</v>
      </c>
      <c r="BN1" s="102"/>
      <c r="BO1" s="102"/>
      <c r="BQ1" s="101" t="s">
        <v>4</v>
      </c>
      <c r="BR1" s="124" t="s">
        <v>17</v>
      </c>
      <c r="BS1" s="102" t="s">
        <v>108</v>
      </c>
      <c r="BT1" s="102"/>
      <c r="BU1" s="102"/>
      <c r="BV1" s="102"/>
      <c r="BW1" s="102"/>
      <c r="BX1" s="102"/>
      <c r="BY1" s="102"/>
      <c r="BZ1" s="102"/>
      <c r="CA1" s="102"/>
      <c r="CB1" s="102"/>
      <c r="CC1" s="102"/>
      <c r="CD1" s="102"/>
      <c r="CE1" s="55"/>
      <c r="CF1" s="94" t="s">
        <v>109</v>
      </c>
      <c r="CG1" s="95"/>
      <c r="CH1" s="96"/>
      <c r="CI1" s="55"/>
      <c r="CJ1" s="3"/>
      <c r="CK1" s="103" t="s">
        <v>110</v>
      </c>
      <c r="CL1" s="103"/>
      <c r="CM1" s="103"/>
      <c r="CN1" s="103"/>
      <c r="CO1" s="55"/>
    </row>
    <row r="2" spans="1:93" s="56" customFormat="1" ht="22.5" customHeight="1">
      <c r="A2" s="55"/>
      <c r="C2" s="121" t="s">
        <v>45</v>
      </c>
      <c r="D2" s="122"/>
      <c r="E2" s="113" t="s">
        <v>34</v>
      </c>
      <c r="F2" s="113" t="s">
        <v>35</v>
      </c>
      <c r="G2" s="113" t="s">
        <v>36</v>
      </c>
      <c r="H2" s="113" t="s">
        <v>37</v>
      </c>
      <c r="I2" s="113" t="s">
        <v>38</v>
      </c>
      <c r="J2" s="113" t="s">
        <v>39</v>
      </c>
      <c r="K2" s="113" t="s">
        <v>40</v>
      </c>
      <c r="L2" s="102" t="s">
        <v>44</v>
      </c>
      <c r="M2" s="102"/>
      <c r="N2" s="102" t="s">
        <v>43</v>
      </c>
      <c r="O2" s="102"/>
      <c r="P2" s="113" t="s">
        <v>46</v>
      </c>
      <c r="Q2" s="57" t="s">
        <v>54</v>
      </c>
      <c r="R2" s="102" t="s">
        <v>55</v>
      </c>
      <c r="S2" s="102"/>
      <c r="T2" s="102"/>
      <c r="U2" s="102"/>
      <c r="V2" s="57" t="s">
        <v>56</v>
      </c>
      <c r="W2" s="57" t="s">
        <v>57</v>
      </c>
      <c r="X2" s="57" t="s">
        <v>58</v>
      </c>
      <c r="Y2" s="101" t="s">
        <v>60</v>
      </c>
      <c r="Z2" s="101" t="s">
        <v>61</v>
      </c>
      <c r="AA2" s="101" t="s">
        <v>62</v>
      </c>
      <c r="AB2" s="102" t="s">
        <v>64</v>
      </c>
      <c r="AC2" s="102"/>
      <c r="AD2" s="102"/>
      <c r="AE2" s="102" t="s">
        <v>64</v>
      </c>
      <c r="AF2" s="102"/>
      <c r="AG2" s="102"/>
      <c r="AH2" s="101" t="s">
        <v>28</v>
      </c>
      <c r="AI2" s="102" t="s">
        <v>74</v>
      </c>
      <c r="AJ2" s="102"/>
      <c r="AK2" s="102"/>
      <c r="AL2" s="102"/>
      <c r="AM2" s="102"/>
      <c r="AN2" s="102"/>
      <c r="AO2" s="102"/>
      <c r="AP2" s="102" t="s">
        <v>83</v>
      </c>
      <c r="AQ2" s="102"/>
      <c r="AR2" s="102"/>
      <c r="AS2" s="102"/>
      <c r="AT2" s="102" t="s">
        <v>89</v>
      </c>
      <c r="AU2" s="102"/>
      <c r="AV2" s="101" t="s">
        <v>93</v>
      </c>
      <c r="AW2" s="101" t="s">
        <v>94</v>
      </c>
      <c r="AX2" s="101" t="s">
        <v>95</v>
      </c>
      <c r="AY2" s="101" t="s">
        <v>96</v>
      </c>
      <c r="AZ2" s="101" t="s">
        <v>97</v>
      </c>
      <c r="BA2" s="110" t="s">
        <v>98</v>
      </c>
      <c r="BB2" s="101" t="s">
        <v>99</v>
      </c>
      <c r="BC2" s="101" t="s">
        <v>100</v>
      </c>
      <c r="BD2" s="101" t="s">
        <v>102</v>
      </c>
      <c r="BE2" s="101" t="s">
        <v>103</v>
      </c>
      <c r="BF2" s="101" t="s">
        <v>104</v>
      </c>
      <c r="BG2" s="101" t="s">
        <v>105</v>
      </c>
      <c r="BH2" s="110" t="s">
        <v>106</v>
      </c>
      <c r="BI2" s="101" t="s">
        <v>181</v>
      </c>
      <c r="BJ2" s="101" t="s">
        <v>182</v>
      </c>
      <c r="BK2" s="101" t="s">
        <v>198</v>
      </c>
      <c r="BL2" s="101" t="s">
        <v>113</v>
      </c>
      <c r="BM2" s="101" t="s">
        <v>111</v>
      </c>
      <c r="BN2" s="101" t="s">
        <v>26</v>
      </c>
      <c r="BO2" s="101" t="s">
        <v>16</v>
      </c>
      <c r="BQ2" s="101"/>
      <c r="BR2" s="124"/>
      <c r="BS2" s="101" t="s">
        <v>5</v>
      </c>
      <c r="BT2" s="101" t="s">
        <v>6</v>
      </c>
      <c r="BU2" s="101" t="s">
        <v>7</v>
      </c>
      <c r="BV2" s="101" t="s">
        <v>8</v>
      </c>
      <c r="BW2" s="101" t="s">
        <v>9</v>
      </c>
      <c r="BX2" s="101" t="s">
        <v>27</v>
      </c>
      <c r="BY2" s="101" t="s">
        <v>10</v>
      </c>
      <c r="BZ2" s="101" t="s">
        <v>11</v>
      </c>
      <c r="CA2" s="101" t="s">
        <v>19</v>
      </c>
      <c r="CB2" s="101" t="s">
        <v>29</v>
      </c>
      <c r="CC2" s="101" t="s">
        <v>12</v>
      </c>
      <c r="CD2" s="101" t="s">
        <v>13</v>
      </c>
      <c r="CE2" s="55"/>
      <c r="CF2" s="97" t="s">
        <v>21</v>
      </c>
      <c r="CG2" s="98" t="s">
        <v>22</v>
      </c>
      <c r="CH2" s="97" t="s">
        <v>23</v>
      </c>
      <c r="CI2" s="55"/>
      <c r="CJ2" s="123" t="s">
        <v>24</v>
      </c>
      <c r="CK2" s="104" t="s">
        <v>25</v>
      </c>
      <c r="CL2" s="106" t="s">
        <v>1</v>
      </c>
      <c r="CM2" s="108" t="s">
        <v>2</v>
      </c>
      <c r="CN2" s="106" t="s">
        <v>14</v>
      </c>
      <c r="CO2" s="55"/>
    </row>
    <row r="3" spans="1:92" s="65" customFormat="1" ht="17.25" customHeight="1">
      <c r="A3" s="61"/>
      <c r="B3" s="62"/>
      <c r="C3" s="60" t="s">
        <v>32</v>
      </c>
      <c r="D3" s="60" t="s">
        <v>33</v>
      </c>
      <c r="E3" s="114"/>
      <c r="F3" s="114"/>
      <c r="G3" s="114"/>
      <c r="H3" s="114"/>
      <c r="I3" s="114"/>
      <c r="J3" s="114"/>
      <c r="K3" s="114"/>
      <c r="L3" s="63" t="s">
        <v>32</v>
      </c>
      <c r="M3" s="60" t="s">
        <v>33</v>
      </c>
      <c r="N3" s="60" t="s">
        <v>32</v>
      </c>
      <c r="O3" s="60" t="s">
        <v>33</v>
      </c>
      <c r="P3" s="114"/>
      <c r="Q3" s="113" t="s">
        <v>48</v>
      </c>
      <c r="R3" s="116" t="s">
        <v>49</v>
      </c>
      <c r="S3" s="117"/>
      <c r="T3" s="117"/>
      <c r="U3" s="118"/>
      <c r="V3" s="113" t="s">
        <v>3</v>
      </c>
      <c r="W3" s="113" t="s">
        <v>15</v>
      </c>
      <c r="X3" s="101" t="s">
        <v>20</v>
      </c>
      <c r="Y3" s="101"/>
      <c r="Z3" s="101"/>
      <c r="AA3" s="101"/>
      <c r="AB3" s="116" t="s">
        <v>179</v>
      </c>
      <c r="AC3" s="117"/>
      <c r="AD3" s="118"/>
      <c r="AE3" s="116" t="s">
        <v>68</v>
      </c>
      <c r="AF3" s="117"/>
      <c r="AG3" s="118"/>
      <c r="AH3" s="101"/>
      <c r="AI3" s="113" t="s">
        <v>75</v>
      </c>
      <c r="AJ3" s="113" t="s">
        <v>76</v>
      </c>
      <c r="AK3" s="113" t="s">
        <v>77</v>
      </c>
      <c r="AL3" s="113" t="s">
        <v>78</v>
      </c>
      <c r="AM3" s="113" t="s">
        <v>79</v>
      </c>
      <c r="AN3" s="113" t="s">
        <v>80</v>
      </c>
      <c r="AO3" s="113" t="s">
        <v>81</v>
      </c>
      <c r="AP3" s="113" t="s">
        <v>84</v>
      </c>
      <c r="AQ3" s="113" t="s">
        <v>85</v>
      </c>
      <c r="AR3" s="113" t="s">
        <v>86</v>
      </c>
      <c r="AS3" s="113" t="s">
        <v>87</v>
      </c>
      <c r="AT3" s="113" t="s">
        <v>90</v>
      </c>
      <c r="AU3" s="113" t="s">
        <v>91</v>
      </c>
      <c r="AV3" s="101"/>
      <c r="AW3" s="101"/>
      <c r="AX3" s="101"/>
      <c r="AY3" s="101"/>
      <c r="AZ3" s="101"/>
      <c r="BA3" s="111"/>
      <c r="BB3" s="101"/>
      <c r="BC3" s="101"/>
      <c r="BD3" s="101"/>
      <c r="BE3" s="101"/>
      <c r="BF3" s="101"/>
      <c r="BG3" s="101"/>
      <c r="BH3" s="111"/>
      <c r="BI3" s="101"/>
      <c r="BJ3" s="101"/>
      <c r="BK3" s="101"/>
      <c r="BL3" s="101"/>
      <c r="BM3" s="101"/>
      <c r="BN3" s="101"/>
      <c r="BO3" s="101"/>
      <c r="BP3" s="64"/>
      <c r="BQ3" s="101"/>
      <c r="BR3" s="124"/>
      <c r="BS3" s="101"/>
      <c r="BT3" s="101"/>
      <c r="BU3" s="125"/>
      <c r="BV3" s="101"/>
      <c r="BW3" s="101"/>
      <c r="BX3" s="101"/>
      <c r="BY3" s="101"/>
      <c r="BZ3" s="101"/>
      <c r="CA3" s="101"/>
      <c r="CB3" s="101"/>
      <c r="CC3" s="101"/>
      <c r="CD3" s="101"/>
      <c r="CE3" s="55"/>
      <c r="CF3" s="97"/>
      <c r="CG3" s="99"/>
      <c r="CH3" s="97"/>
      <c r="CI3" s="55"/>
      <c r="CJ3" s="123"/>
      <c r="CK3" s="104"/>
      <c r="CL3" s="107"/>
      <c r="CM3" s="108"/>
      <c r="CN3" s="107"/>
    </row>
    <row r="4" spans="1:92" s="65" customFormat="1" ht="50.25" customHeight="1">
      <c r="A4" s="61"/>
      <c r="B4" s="113" t="s">
        <v>112</v>
      </c>
      <c r="C4" s="113" t="s">
        <v>0</v>
      </c>
      <c r="D4" s="113" t="s">
        <v>18</v>
      </c>
      <c r="E4" s="114"/>
      <c r="F4" s="114"/>
      <c r="G4" s="114"/>
      <c r="H4" s="114"/>
      <c r="I4" s="114"/>
      <c r="J4" s="114"/>
      <c r="K4" s="114"/>
      <c r="L4" s="113" t="s">
        <v>41</v>
      </c>
      <c r="M4" s="113" t="s">
        <v>42</v>
      </c>
      <c r="N4" s="113" t="s">
        <v>30</v>
      </c>
      <c r="O4" s="113" t="s">
        <v>31</v>
      </c>
      <c r="P4" s="114"/>
      <c r="Q4" s="114"/>
      <c r="R4" s="119" t="s">
        <v>50</v>
      </c>
      <c r="S4" s="120"/>
      <c r="T4" s="119" t="s">
        <v>51</v>
      </c>
      <c r="U4" s="120"/>
      <c r="V4" s="114"/>
      <c r="W4" s="114"/>
      <c r="X4" s="101"/>
      <c r="Y4" s="101"/>
      <c r="Z4" s="101"/>
      <c r="AA4" s="101"/>
      <c r="AB4" s="113" t="s">
        <v>65</v>
      </c>
      <c r="AC4" s="113" t="s">
        <v>66</v>
      </c>
      <c r="AD4" s="113" t="s">
        <v>67</v>
      </c>
      <c r="AE4" s="113" t="s">
        <v>69</v>
      </c>
      <c r="AF4" s="113" t="s">
        <v>70</v>
      </c>
      <c r="AG4" s="113" t="s">
        <v>71</v>
      </c>
      <c r="AH4" s="101"/>
      <c r="AI4" s="114"/>
      <c r="AJ4" s="114"/>
      <c r="AK4" s="114"/>
      <c r="AL4" s="114"/>
      <c r="AM4" s="114"/>
      <c r="AN4" s="114"/>
      <c r="AO4" s="114"/>
      <c r="AP4" s="114"/>
      <c r="AQ4" s="114"/>
      <c r="AR4" s="114"/>
      <c r="AS4" s="114"/>
      <c r="AT4" s="114"/>
      <c r="AU4" s="114"/>
      <c r="AV4" s="101"/>
      <c r="AW4" s="101"/>
      <c r="AX4" s="101"/>
      <c r="AY4" s="101"/>
      <c r="AZ4" s="101"/>
      <c r="BA4" s="111"/>
      <c r="BB4" s="101"/>
      <c r="BC4" s="101"/>
      <c r="BD4" s="101"/>
      <c r="BE4" s="101"/>
      <c r="BF4" s="101"/>
      <c r="BG4" s="101"/>
      <c r="BH4" s="111"/>
      <c r="BI4" s="101"/>
      <c r="BJ4" s="101"/>
      <c r="BK4" s="101"/>
      <c r="BL4" s="101"/>
      <c r="BM4" s="101"/>
      <c r="BN4" s="101"/>
      <c r="BO4" s="101"/>
      <c r="BQ4" s="101"/>
      <c r="BR4" s="124"/>
      <c r="BS4" s="101"/>
      <c r="BT4" s="101"/>
      <c r="BU4" s="125"/>
      <c r="BV4" s="101"/>
      <c r="BW4" s="101"/>
      <c r="BX4" s="101"/>
      <c r="BY4" s="101"/>
      <c r="BZ4" s="101"/>
      <c r="CA4" s="101"/>
      <c r="CB4" s="101"/>
      <c r="CC4" s="101"/>
      <c r="CD4" s="101"/>
      <c r="CE4" s="88"/>
      <c r="CF4" s="97"/>
      <c r="CG4" s="99"/>
      <c r="CH4" s="97"/>
      <c r="CJ4" s="123"/>
      <c r="CK4" s="104"/>
      <c r="CL4" s="107"/>
      <c r="CM4" s="108"/>
      <c r="CN4" s="107"/>
    </row>
    <row r="5" spans="1:92" s="65" customFormat="1" ht="36.75" customHeight="1">
      <c r="A5" s="61"/>
      <c r="B5" s="115"/>
      <c r="C5" s="115"/>
      <c r="D5" s="115"/>
      <c r="E5" s="115"/>
      <c r="F5" s="115"/>
      <c r="G5" s="115"/>
      <c r="H5" s="115"/>
      <c r="I5" s="115"/>
      <c r="J5" s="115"/>
      <c r="K5" s="115"/>
      <c r="L5" s="115"/>
      <c r="M5" s="115"/>
      <c r="N5" s="115"/>
      <c r="O5" s="115"/>
      <c r="P5" s="115"/>
      <c r="Q5" s="115"/>
      <c r="R5" s="66" t="s">
        <v>53</v>
      </c>
      <c r="S5" s="66" t="s">
        <v>52</v>
      </c>
      <c r="T5" s="66" t="s">
        <v>53</v>
      </c>
      <c r="U5" s="66" t="s">
        <v>52</v>
      </c>
      <c r="V5" s="115"/>
      <c r="W5" s="115"/>
      <c r="X5" s="101"/>
      <c r="Y5" s="101"/>
      <c r="Z5" s="101"/>
      <c r="AA5" s="101"/>
      <c r="AB5" s="115"/>
      <c r="AC5" s="115"/>
      <c r="AD5" s="115"/>
      <c r="AE5" s="115"/>
      <c r="AF5" s="115"/>
      <c r="AG5" s="115"/>
      <c r="AH5" s="101"/>
      <c r="AI5" s="115"/>
      <c r="AJ5" s="115"/>
      <c r="AK5" s="115"/>
      <c r="AL5" s="115"/>
      <c r="AM5" s="115"/>
      <c r="AN5" s="115"/>
      <c r="AO5" s="115"/>
      <c r="AP5" s="115"/>
      <c r="AQ5" s="115"/>
      <c r="AR5" s="115"/>
      <c r="AS5" s="115"/>
      <c r="AT5" s="115"/>
      <c r="AU5" s="115"/>
      <c r="AV5" s="101"/>
      <c r="AW5" s="101"/>
      <c r="AX5" s="101"/>
      <c r="AY5" s="101"/>
      <c r="AZ5" s="101"/>
      <c r="BA5" s="112"/>
      <c r="BB5" s="101"/>
      <c r="BC5" s="101"/>
      <c r="BD5" s="101"/>
      <c r="BE5" s="101"/>
      <c r="BF5" s="101"/>
      <c r="BG5" s="101"/>
      <c r="BH5" s="112"/>
      <c r="BI5" s="101"/>
      <c r="BJ5" s="101"/>
      <c r="BK5" s="101"/>
      <c r="BL5" s="101"/>
      <c r="BM5" s="101"/>
      <c r="BN5" s="101"/>
      <c r="BO5" s="101"/>
      <c r="BQ5" s="101"/>
      <c r="BR5" s="124"/>
      <c r="BS5" s="101"/>
      <c r="BT5" s="101"/>
      <c r="BU5" s="125"/>
      <c r="BV5" s="101"/>
      <c r="BW5" s="101"/>
      <c r="BX5" s="101"/>
      <c r="BY5" s="101"/>
      <c r="BZ5" s="101"/>
      <c r="CA5" s="101"/>
      <c r="CB5" s="101"/>
      <c r="CC5" s="101"/>
      <c r="CD5" s="101"/>
      <c r="CE5" s="2"/>
      <c r="CF5" s="97"/>
      <c r="CG5" s="100"/>
      <c r="CH5" s="97"/>
      <c r="CI5" s="91"/>
      <c r="CJ5" s="123"/>
      <c r="CK5" s="105"/>
      <c r="CL5" s="107"/>
      <c r="CM5" s="109"/>
      <c r="CN5" s="107"/>
    </row>
    <row r="6" spans="1:92" s="2" customFormat="1" ht="17.25" customHeight="1">
      <c r="A6" s="10" t="s">
        <v>114</v>
      </c>
      <c r="B6" s="4" t="s">
        <v>115</v>
      </c>
      <c r="C6" s="73">
        <v>947316550</v>
      </c>
      <c r="D6" s="73">
        <v>1356622050</v>
      </c>
      <c r="E6" s="74">
        <f aca="true" t="shared" si="0" ref="E6:E30">C6+D6</f>
        <v>2303938600</v>
      </c>
      <c r="F6" s="72"/>
      <c r="G6" s="72">
        <f>E6-F6</f>
        <v>2303938600</v>
      </c>
      <c r="H6" s="11"/>
      <c r="I6" s="74">
        <f>G6+H6</f>
        <v>2303938600</v>
      </c>
      <c r="J6" s="75">
        <v>2.684</v>
      </c>
      <c r="K6" s="76">
        <v>101.07</v>
      </c>
      <c r="L6" s="77"/>
      <c r="M6" s="11"/>
      <c r="N6" s="12">
        <v>23839671</v>
      </c>
      <c r="O6" s="13"/>
      <c r="P6" s="74">
        <f>I6-L6+M6-N6+O6</f>
        <v>2280098929</v>
      </c>
      <c r="Q6" s="78">
        <v>8031986.62</v>
      </c>
      <c r="R6" s="78"/>
      <c r="S6" s="78"/>
      <c r="T6" s="14">
        <v>34429.18</v>
      </c>
      <c r="U6" s="14"/>
      <c r="V6" s="1">
        <v>7997557.44</v>
      </c>
      <c r="W6" s="7"/>
      <c r="X6" s="79">
        <v>7997557.44</v>
      </c>
      <c r="Y6" s="15">
        <v>861603.67</v>
      </c>
      <c r="Z6" s="15">
        <v>312223.24</v>
      </c>
      <c r="AA6" s="80">
        <v>272592.54</v>
      </c>
      <c r="AB6" s="16">
        <v>31387700</v>
      </c>
      <c r="AC6" s="16"/>
      <c r="AD6" s="16"/>
      <c r="AE6" s="16">
        <v>20763198.5</v>
      </c>
      <c r="AF6" s="16">
        <v>230375</v>
      </c>
      <c r="AG6" s="16"/>
      <c r="AH6" s="81">
        <f>SUM(X6+Y6+Z6+AA6+AB6+AC6+AD6+AE6+AF6+AG6)</f>
        <v>61825250.39</v>
      </c>
      <c r="AI6" s="17">
        <v>81074900</v>
      </c>
      <c r="AJ6" s="17"/>
      <c r="AK6" s="17">
        <v>89155000</v>
      </c>
      <c r="AL6" s="17">
        <v>8654100</v>
      </c>
      <c r="AM6" s="17">
        <v>397900</v>
      </c>
      <c r="AN6" s="17">
        <v>44417500</v>
      </c>
      <c r="AO6" s="82">
        <f aca="true" t="shared" si="1" ref="AO6:AO30">SUM(AI6:AN6)</f>
        <v>223699400</v>
      </c>
      <c r="AP6" s="18">
        <v>800000</v>
      </c>
      <c r="AQ6" s="18">
        <v>3158174.31</v>
      </c>
      <c r="AR6" s="18">
        <v>675000</v>
      </c>
      <c r="AS6" s="83">
        <f aca="true" t="shared" si="2" ref="AS6:AS30">SUM(AP6:AR6)</f>
        <v>4633174.3100000005</v>
      </c>
      <c r="AT6" s="17">
        <v>41500</v>
      </c>
      <c r="AU6" s="17">
        <v>301750</v>
      </c>
      <c r="AV6" s="17"/>
      <c r="AW6" s="17"/>
      <c r="AX6" s="17"/>
      <c r="AY6" s="17"/>
      <c r="AZ6" s="17"/>
      <c r="BA6" s="17"/>
      <c r="BB6" s="17"/>
      <c r="BC6" s="17"/>
      <c r="BD6" s="17"/>
      <c r="BE6" s="17"/>
      <c r="BF6" s="17"/>
      <c r="BG6" s="17"/>
      <c r="BH6" s="17"/>
      <c r="BI6" s="17"/>
      <c r="BJ6" s="17"/>
      <c r="BK6" s="17"/>
      <c r="BL6" s="17">
        <f>SUM(AV6:BK6)</f>
        <v>0</v>
      </c>
      <c r="BM6" s="17"/>
      <c r="BN6" s="17"/>
      <c r="BO6" s="17"/>
      <c r="BP6" s="9"/>
      <c r="BQ6" s="7"/>
      <c r="BR6" s="7"/>
      <c r="BS6" s="19">
        <f>ROUND(X6/I6*100,3)</f>
        <v>0.347</v>
      </c>
      <c r="BT6" s="19">
        <f>ROUND(Y6/I6*100,3)</f>
        <v>0.037</v>
      </c>
      <c r="BU6" s="19">
        <f>ROUND(Z6/I6*100,3)</f>
        <v>0.014</v>
      </c>
      <c r="BV6" s="19">
        <f>ROUND(AA6/I6*100,3)</f>
        <v>0.012</v>
      </c>
      <c r="BW6" s="19">
        <f>ROUND(AB6/I6*100,3)+0.001</f>
        <v>1.363</v>
      </c>
      <c r="BX6" s="19">
        <f>ROUND(AC6/I6*100,3)</f>
        <v>0</v>
      </c>
      <c r="BY6" s="19">
        <f>ROUND(AD6/I6*100,3)</f>
        <v>0</v>
      </c>
      <c r="BZ6" s="19">
        <f>ROUND(AE6/I6*100,3)</f>
        <v>0.901</v>
      </c>
      <c r="CA6" s="19">
        <f>ROUND(AF6/I6*100,3)</f>
        <v>0.01</v>
      </c>
      <c r="CB6" s="19">
        <f>ROUND(AG6/I6*100,3)</f>
        <v>0</v>
      </c>
      <c r="CC6" s="19">
        <f>SUM(BS6:CB6)</f>
        <v>2.6839999999999997</v>
      </c>
      <c r="CD6" s="19">
        <f aca="true" t="shared" si="3" ref="CD6:CD38">AH6/P6*100</f>
        <v>2.7115161365877736</v>
      </c>
      <c r="CF6" s="7"/>
      <c r="CG6" s="7"/>
      <c r="CH6" s="17"/>
      <c r="CI6" s="91"/>
      <c r="CJ6" s="8" t="s">
        <v>183</v>
      </c>
      <c r="CK6" s="8" t="s">
        <v>190</v>
      </c>
      <c r="CL6" s="20">
        <v>5314032250</v>
      </c>
      <c r="CM6" s="20">
        <v>2320000</v>
      </c>
      <c r="CN6" s="21">
        <f aca="true" t="shared" si="4" ref="CN6:CN21">ROUNDUP(CM6/(CL6/100),3)</f>
        <v>0.044</v>
      </c>
    </row>
    <row r="7" spans="1:92" s="2" customFormat="1" ht="17.25" customHeight="1">
      <c r="A7" s="10" t="s">
        <v>116</v>
      </c>
      <c r="B7" s="4" t="s">
        <v>117</v>
      </c>
      <c r="C7" s="73">
        <v>660485700</v>
      </c>
      <c r="D7" s="73">
        <v>340128300</v>
      </c>
      <c r="E7" s="74">
        <f t="shared" si="0"/>
        <v>1000614000</v>
      </c>
      <c r="F7" s="72"/>
      <c r="G7" s="72">
        <f aca="true" t="shared" si="5" ref="G7:G38">E7-F7</f>
        <v>1000614000</v>
      </c>
      <c r="H7" s="11">
        <v>236020</v>
      </c>
      <c r="I7" s="74">
        <f aca="true" t="shared" si="6" ref="I7:I38">G7+H7</f>
        <v>1000850020</v>
      </c>
      <c r="J7" s="75">
        <v>0.885</v>
      </c>
      <c r="K7" s="76">
        <v>98.55</v>
      </c>
      <c r="L7" s="77"/>
      <c r="M7" s="11"/>
      <c r="N7" s="12"/>
      <c r="O7" s="13">
        <v>15433260</v>
      </c>
      <c r="P7" s="74">
        <f aca="true" t="shared" si="7" ref="P7:P38">I7-L7+M7-N7+O7</f>
        <v>1016283280</v>
      </c>
      <c r="Q7" s="78">
        <v>3580008.57</v>
      </c>
      <c r="R7" s="78"/>
      <c r="S7" s="78"/>
      <c r="T7" s="14">
        <v>2643.64</v>
      </c>
      <c r="U7" s="14"/>
      <c r="V7" s="1">
        <v>3577364.9299999997</v>
      </c>
      <c r="W7" s="7"/>
      <c r="X7" s="79">
        <v>3577364.9299999997</v>
      </c>
      <c r="Y7" s="15">
        <v>385406.55</v>
      </c>
      <c r="Z7" s="15"/>
      <c r="AA7" s="80">
        <v>121934.35</v>
      </c>
      <c r="AB7" s="16"/>
      <c r="AC7" s="16">
        <v>2032020</v>
      </c>
      <c r="AD7" s="16">
        <v>455805</v>
      </c>
      <c r="AE7" s="16">
        <v>2176786.32</v>
      </c>
      <c r="AF7" s="16">
        <v>100095</v>
      </c>
      <c r="AG7" s="16"/>
      <c r="AH7" s="81">
        <f aca="true" t="shared" si="8" ref="AH7:AH38">SUM(X7+Y7+Z7+AA7+AB7+AC7+AD7+AE7+AF7+AG7)</f>
        <v>8849412.15</v>
      </c>
      <c r="AI7" s="17"/>
      <c r="AJ7" s="17"/>
      <c r="AK7" s="17">
        <v>125478600</v>
      </c>
      <c r="AL7" s="17">
        <v>2562300</v>
      </c>
      <c r="AM7" s="17"/>
      <c r="AN7" s="17">
        <v>2078800</v>
      </c>
      <c r="AO7" s="82">
        <f t="shared" si="1"/>
        <v>130119700</v>
      </c>
      <c r="AP7" s="18">
        <v>549142.82</v>
      </c>
      <c r="AQ7" s="18">
        <v>741545.86</v>
      </c>
      <c r="AR7" s="18">
        <v>45775</v>
      </c>
      <c r="AS7" s="83">
        <f t="shared" si="2"/>
        <v>1336463.68</v>
      </c>
      <c r="AT7" s="17">
        <v>2250</v>
      </c>
      <c r="AU7" s="17">
        <v>11750</v>
      </c>
      <c r="AV7" s="17"/>
      <c r="AW7" s="17"/>
      <c r="AX7" s="17"/>
      <c r="AY7" s="17"/>
      <c r="AZ7" s="17"/>
      <c r="BA7" s="17"/>
      <c r="BB7" s="17"/>
      <c r="BC7" s="17"/>
      <c r="BD7" s="17"/>
      <c r="BE7" s="17"/>
      <c r="BF7" s="17"/>
      <c r="BG7" s="17"/>
      <c r="BH7" s="17"/>
      <c r="BI7" s="17"/>
      <c r="BJ7" s="17"/>
      <c r="BK7" s="17"/>
      <c r="BL7" s="17">
        <f aca="true" t="shared" si="9" ref="BL7:BL38">SUM(AV7:BK7)</f>
        <v>0</v>
      </c>
      <c r="BM7" s="17"/>
      <c r="BN7" s="17"/>
      <c r="BO7" s="17"/>
      <c r="BP7" s="9"/>
      <c r="BQ7" s="7"/>
      <c r="BR7" s="7"/>
      <c r="BS7" s="19">
        <f aca="true" t="shared" si="10" ref="BS7:BS38">ROUND(X7/I7*100,3)</f>
        <v>0.357</v>
      </c>
      <c r="BT7" s="19">
        <f aca="true" t="shared" si="11" ref="BT7:BT38">ROUND(Y7/I7*100,3)</f>
        <v>0.039</v>
      </c>
      <c r="BU7" s="19">
        <f aca="true" t="shared" si="12" ref="BU7:BU38">ROUND(Z7/I7*100,3)</f>
        <v>0</v>
      </c>
      <c r="BV7" s="19">
        <f>ROUND(AA7/I7*100,3)+0.001</f>
        <v>0.013000000000000001</v>
      </c>
      <c r="BW7" s="19">
        <f aca="true" t="shared" si="13" ref="BW7:BW38">ROUND(AB7/I7*100,3)</f>
        <v>0</v>
      </c>
      <c r="BX7" s="19">
        <f aca="true" t="shared" si="14" ref="BX7:BX38">ROUND(AC7/I7*100,3)</f>
        <v>0.203</v>
      </c>
      <c r="BY7" s="19">
        <f aca="true" t="shared" si="15" ref="BY7:BY38">ROUND(AD7/I7*100,3)</f>
        <v>0.046</v>
      </c>
      <c r="BZ7" s="19">
        <f aca="true" t="shared" si="16" ref="BZ7:BZ38">ROUND(AE7/I7*100,3)</f>
        <v>0.217</v>
      </c>
      <c r="CA7" s="19">
        <f aca="true" t="shared" si="17" ref="CA7:CA38">ROUND(AF7/I7*100,3)</f>
        <v>0.01</v>
      </c>
      <c r="CB7" s="19">
        <f aca="true" t="shared" si="18" ref="CB7:CB38">ROUND(AG7/I7*100,3)</f>
        <v>0</v>
      </c>
      <c r="CC7" s="19">
        <f aca="true" t="shared" si="19" ref="CC7:CC38">SUM(BS7:CB7)</f>
        <v>0.885</v>
      </c>
      <c r="CD7" s="19">
        <f t="shared" si="3"/>
        <v>0.8707623478760764</v>
      </c>
      <c r="CE7" s="89"/>
      <c r="CF7" s="7"/>
      <c r="CG7" s="7"/>
      <c r="CH7" s="17"/>
      <c r="CI7" s="92"/>
      <c r="CJ7" s="8" t="s">
        <v>183</v>
      </c>
      <c r="CK7" s="8" t="s">
        <v>191</v>
      </c>
      <c r="CL7" s="20">
        <v>3045525915</v>
      </c>
      <c r="CM7" s="20">
        <v>1750000</v>
      </c>
      <c r="CN7" s="21">
        <f t="shared" si="4"/>
        <v>0.058</v>
      </c>
    </row>
    <row r="8" spans="1:92" s="2" customFormat="1" ht="17.25" customHeight="1">
      <c r="A8" s="10" t="s">
        <v>118</v>
      </c>
      <c r="B8" s="4" t="s">
        <v>119</v>
      </c>
      <c r="C8" s="73">
        <v>1129475000</v>
      </c>
      <c r="D8" s="73">
        <v>459281100</v>
      </c>
      <c r="E8" s="74">
        <f t="shared" si="0"/>
        <v>1588756100</v>
      </c>
      <c r="F8" s="72"/>
      <c r="G8" s="72">
        <f t="shared" si="5"/>
        <v>1588756100</v>
      </c>
      <c r="H8" s="11"/>
      <c r="I8" s="74">
        <f t="shared" si="6"/>
        <v>1588756100</v>
      </c>
      <c r="J8" s="75">
        <v>0.814</v>
      </c>
      <c r="K8" s="76">
        <v>104.35</v>
      </c>
      <c r="L8" s="77"/>
      <c r="M8" s="11"/>
      <c r="N8" s="12">
        <v>65228045</v>
      </c>
      <c r="O8" s="13"/>
      <c r="P8" s="74">
        <f t="shared" si="7"/>
        <v>1523528055</v>
      </c>
      <c r="Q8" s="78">
        <v>5366853.51</v>
      </c>
      <c r="R8" s="78"/>
      <c r="S8" s="78"/>
      <c r="T8" s="14">
        <v>26712.06</v>
      </c>
      <c r="U8" s="14"/>
      <c r="V8" s="1">
        <v>5340141.45</v>
      </c>
      <c r="W8" s="7"/>
      <c r="X8" s="79">
        <v>5340141.45</v>
      </c>
      <c r="Y8" s="15">
        <v>575254.91</v>
      </c>
      <c r="Z8" s="15">
        <v>208458.7</v>
      </c>
      <c r="AA8" s="80">
        <v>181996.15</v>
      </c>
      <c r="AB8" s="16">
        <v>3236402</v>
      </c>
      <c r="AC8" s="16"/>
      <c r="AD8" s="16"/>
      <c r="AE8" s="16">
        <v>3375224.76</v>
      </c>
      <c r="AF8" s="16"/>
      <c r="AG8" s="16"/>
      <c r="AH8" s="81">
        <f t="shared" si="8"/>
        <v>12917477.97</v>
      </c>
      <c r="AI8" s="17">
        <v>14223300</v>
      </c>
      <c r="AJ8" s="17"/>
      <c r="AK8" s="17">
        <v>133567700</v>
      </c>
      <c r="AL8" s="17">
        <v>14599500</v>
      </c>
      <c r="AM8" s="17"/>
      <c r="AN8" s="17">
        <v>1843900</v>
      </c>
      <c r="AO8" s="82">
        <f t="shared" si="1"/>
        <v>164234400</v>
      </c>
      <c r="AP8" s="18">
        <v>1034000</v>
      </c>
      <c r="AQ8" s="18">
        <v>2161545.76</v>
      </c>
      <c r="AR8" s="18">
        <v>95000</v>
      </c>
      <c r="AS8" s="83">
        <f t="shared" si="2"/>
        <v>3290545.76</v>
      </c>
      <c r="AT8" s="17">
        <v>500</v>
      </c>
      <c r="AU8" s="17">
        <v>13000</v>
      </c>
      <c r="AV8" s="17"/>
      <c r="AW8" s="17"/>
      <c r="AX8" s="17"/>
      <c r="AY8" s="17"/>
      <c r="AZ8" s="17"/>
      <c r="BA8" s="17"/>
      <c r="BB8" s="17"/>
      <c r="BC8" s="17"/>
      <c r="BD8" s="17"/>
      <c r="BE8" s="17"/>
      <c r="BF8" s="17"/>
      <c r="BG8" s="17"/>
      <c r="BH8" s="17"/>
      <c r="BI8" s="17"/>
      <c r="BJ8" s="17"/>
      <c r="BK8" s="17"/>
      <c r="BL8" s="17">
        <f t="shared" si="9"/>
        <v>0</v>
      </c>
      <c r="BM8" s="17"/>
      <c r="BN8" s="17"/>
      <c r="BO8" s="17"/>
      <c r="BP8" s="9"/>
      <c r="BQ8" s="7"/>
      <c r="BR8" s="7"/>
      <c r="BS8" s="19">
        <f t="shared" si="10"/>
        <v>0.336</v>
      </c>
      <c r="BT8" s="19">
        <f>ROUND(Y8/I8*100,3)+0.001</f>
        <v>0.037</v>
      </c>
      <c r="BU8" s="19">
        <f>ROUND(Z8/I8*100,3)+0.001</f>
        <v>0.013999999999999999</v>
      </c>
      <c r="BV8" s="19">
        <f aca="true" t="shared" si="20" ref="BV8:BV38">ROUND(AA8/I8*100,3)</f>
        <v>0.011</v>
      </c>
      <c r="BW8" s="19">
        <f t="shared" si="13"/>
        <v>0.204</v>
      </c>
      <c r="BX8" s="19">
        <f t="shared" si="14"/>
        <v>0</v>
      </c>
      <c r="BY8" s="19">
        <f t="shared" si="15"/>
        <v>0</v>
      </c>
      <c r="BZ8" s="19">
        <f t="shared" si="16"/>
        <v>0.212</v>
      </c>
      <c r="CA8" s="19">
        <f t="shared" si="17"/>
        <v>0</v>
      </c>
      <c r="CB8" s="19">
        <f t="shared" si="18"/>
        <v>0</v>
      </c>
      <c r="CC8" s="19">
        <f t="shared" si="19"/>
        <v>0.814</v>
      </c>
      <c r="CD8" s="19">
        <f t="shared" si="3"/>
        <v>0.8478661044413783</v>
      </c>
      <c r="CE8" s="89"/>
      <c r="CF8" s="7"/>
      <c r="CG8" s="7"/>
      <c r="CH8" s="17"/>
      <c r="CI8" s="92"/>
      <c r="CJ8" s="8" t="s">
        <v>183</v>
      </c>
      <c r="CK8" s="8" t="s">
        <v>192</v>
      </c>
      <c r="CL8" s="20">
        <v>1923103295</v>
      </c>
      <c r="CM8" s="20">
        <v>1234955</v>
      </c>
      <c r="CN8" s="21">
        <f t="shared" si="4"/>
        <v>0.065</v>
      </c>
    </row>
    <row r="9" spans="1:92" s="2" customFormat="1" ht="17.25" customHeight="1">
      <c r="A9" s="10" t="s">
        <v>120</v>
      </c>
      <c r="B9" s="4" t="s">
        <v>121</v>
      </c>
      <c r="C9" s="73">
        <v>1563345500</v>
      </c>
      <c r="D9" s="73">
        <v>504706800</v>
      </c>
      <c r="E9" s="74">
        <f t="shared" si="0"/>
        <v>2068052300</v>
      </c>
      <c r="F9" s="72"/>
      <c r="G9" s="72">
        <f t="shared" si="5"/>
        <v>2068052300</v>
      </c>
      <c r="H9" s="11">
        <v>317557</v>
      </c>
      <c r="I9" s="74">
        <f t="shared" si="6"/>
        <v>2068369857</v>
      </c>
      <c r="J9" s="75">
        <v>1.076</v>
      </c>
      <c r="K9" s="76">
        <v>100.37</v>
      </c>
      <c r="L9" s="77"/>
      <c r="M9" s="11"/>
      <c r="N9" s="12">
        <v>5277644</v>
      </c>
      <c r="O9" s="13"/>
      <c r="P9" s="74">
        <f t="shared" si="7"/>
        <v>2063092213</v>
      </c>
      <c r="Q9" s="78">
        <v>7267548.28</v>
      </c>
      <c r="R9" s="78"/>
      <c r="S9" s="78"/>
      <c r="T9" s="14">
        <v>129.24</v>
      </c>
      <c r="U9" s="14"/>
      <c r="V9" s="1">
        <v>7267419.04</v>
      </c>
      <c r="W9" s="7"/>
      <c r="X9" s="79">
        <v>7267419.04</v>
      </c>
      <c r="Y9" s="15">
        <v>0</v>
      </c>
      <c r="Z9" s="15"/>
      <c r="AA9" s="80">
        <v>247709.2</v>
      </c>
      <c r="AB9" s="16">
        <v>1811354</v>
      </c>
      <c r="AC9" s="16">
        <v>4516919</v>
      </c>
      <c r="AD9" s="16"/>
      <c r="AE9" s="16">
        <v>7718839.36</v>
      </c>
      <c r="AF9" s="16"/>
      <c r="AG9" s="16">
        <v>680322.64</v>
      </c>
      <c r="AH9" s="81">
        <f t="shared" si="8"/>
        <v>22242563.240000002</v>
      </c>
      <c r="AI9" s="17">
        <v>3633800</v>
      </c>
      <c r="AJ9" s="17"/>
      <c r="AK9" s="17">
        <v>36985000</v>
      </c>
      <c r="AL9" s="17">
        <v>13351300</v>
      </c>
      <c r="AM9" s="17"/>
      <c r="AN9" s="17">
        <v>6715500</v>
      </c>
      <c r="AO9" s="82">
        <f t="shared" si="1"/>
        <v>60685600</v>
      </c>
      <c r="AP9" s="18">
        <v>2376274.08</v>
      </c>
      <c r="AQ9" s="18">
        <v>1104713.46</v>
      </c>
      <c r="AR9" s="18">
        <v>200000</v>
      </c>
      <c r="AS9" s="83">
        <f t="shared" si="2"/>
        <v>3680987.54</v>
      </c>
      <c r="AT9" s="17">
        <v>1750</v>
      </c>
      <c r="AU9" s="17">
        <v>15250</v>
      </c>
      <c r="AV9" s="17"/>
      <c r="AW9" s="17"/>
      <c r="AX9" s="17"/>
      <c r="AY9" s="17"/>
      <c r="AZ9" s="17"/>
      <c r="BA9" s="17"/>
      <c r="BB9" s="17"/>
      <c r="BC9" s="17"/>
      <c r="BD9" s="17"/>
      <c r="BE9" s="17"/>
      <c r="BF9" s="17"/>
      <c r="BG9" s="17"/>
      <c r="BH9" s="17"/>
      <c r="BI9" s="17"/>
      <c r="BJ9" s="17"/>
      <c r="BK9" s="17"/>
      <c r="BL9" s="17">
        <f t="shared" si="9"/>
        <v>0</v>
      </c>
      <c r="BM9" s="17"/>
      <c r="BN9" s="17"/>
      <c r="BO9" s="17"/>
      <c r="BP9" s="9"/>
      <c r="BQ9" s="7"/>
      <c r="BR9" s="7"/>
      <c r="BS9" s="19">
        <f>ROUND(X9/I9*100,3)+0.001</f>
        <v>0.352</v>
      </c>
      <c r="BT9" s="19">
        <f t="shared" si="11"/>
        <v>0</v>
      </c>
      <c r="BU9" s="19">
        <f t="shared" si="12"/>
        <v>0</v>
      </c>
      <c r="BV9" s="19">
        <f t="shared" si="20"/>
        <v>0.012</v>
      </c>
      <c r="BW9" s="19">
        <f t="shared" si="13"/>
        <v>0.088</v>
      </c>
      <c r="BX9" s="19">
        <f t="shared" si="14"/>
        <v>0.218</v>
      </c>
      <c r="BY9" s="19">
        <f t="shared" si="15"/>
        <v>0</v>
      </c>
      <c r="BZ9" s="19">
        <f t="shared" si="16"/>
        <v>0.373</v>
      </c>
      <c r="CA9" s="19">
        <f t="shared" si="17"/>
        <v>0</v>
      </c>
      <c r="CB9" s="19">
        <f t="shared" si="18"/>
        <v>0.033</v>
      </c>
      <c r="CC9" s="19">
        <f t="shared" si="19"/>
        <v>1.0759999999999998</v>
      </c>
      <c r="CD9" s="19">
        <f t="shared" si="3"/>
        <v>1.0781177448029078</v>
      </c>
      <c r="CE9" s="89"/>
      <c r="CF9" s="7"/>
      <c r="CG9" s="7"/>
      <c r="CH9" s="17"/>
      <c r="CI9" s="92"/>
      <c r="CJ9" s="8" t="s">
        <v>184</v>
      </c>
      <c r="CK9" s="8" t="s">
        <v>190</v>
      </c>
      <c r="CL9" s="20">
        <v>8270278249</v>
      </c>
      <c r="CM9" s="20">
        <v>5314850</v>
      </c>
      <c r="CN9" s="21">
        <f t="shared" si="4"/>
        <v>0.065</v>
      </c>
    </row>
    <row r="10" spans="1:92" s="2" customFormat="1" ht="17.25" customHeight="1">
      <c r="A10" s="10" t="s">
        <v>122</v>
      </c>
      <c r="B10" s="4" t="s">
        <v>123</v>
      </c>
      <c r="C10" s="73">
        <v>318079000</v>
      </c>
      <c r="D10" s="73">
        <v>488663000</v>
      </c>
      <c r="E10" s="74">
        <f t="shared" si="0"/>
        <v>806742000</v>
      </c>
      <c r="F10" s="72"/>
      <c r="G10" s="72">
        <f t="shared" si="5"/>
        <v>806742000</v>
      </c>
      <c r="H10" s="11">
        <v>463944</v>
      </c>
      <c r="I10" s="74">
        <f t="shared" si="6"/>
        <v>807205944</v>
      </c>
      <c r="J10" s="75">
        <v>2.351</v>
      </c>
      <c r="K10" s="76">
        <v>92.42</v>
      </c>
      <c r="L10" s="77"/>
      <c r="M10" s="11"/>
      <c r="N10" s="12"/>
      <c r="O10" s="13">
        <v>66654250</v>
      </c>
      <c r="P10" s="74">
        <f t="shared" si="7"/>
        <v>873860194</v>
      </c>
      <c r="Q10" s="78">
        <v>3078302.13</v>
      </c>
      <c r="R10" s="78"/>
      <c r="S10" s="78"/>
      <c r="T10" s="14">
        <v>266.88</v>
      </c>
      <c r="U10" s="14"/>
      <c r="V10" s="1">
        <v>3078035.25</v>
      </c>
      <c r="W10" s="7"/>
      <c r="X10" s="79">
        <v>3078035.25</v>
      </c>
      <c r="Y10" s="15">
        <v>331611.25</v>
      </c>
      <c r="Z10" s="15">
        <v>120164.99</v>
      </c>
      <c r="AA10" s="80">
        <v>104914.54</v>
      </c>
      <c r="AB10" s="16"/>
      <c r="AC10" s="16">
        <v>8286584</v>
      </c>
      <c r="AD10" s="16"/>
      <c r="AE10" s="16">
        <v>7048074.63</v>
      </c>
      <c r="AF10" s="16"/>
      <c r="AG10" s="16"/>
      <c r="AH10" s="81">
        <f t="shared" si="8"/>
        <v>18969384.66</v>
      </c>
      <c r="AI10" s="17">
        <v>19365300</v>
      </c>
      <c r="AJ10" s="17"/>
      <c r="AK10" s="17">
        <v>81309200</v>
      </c>
      <c r="AL10" s="17">
        <v>3824600</v>
      </c>
      <c r="AM10" s="17"/>
      <c r="AN10" s="17">
        <v>8827400</v>
      </c>
      <c r="AO10" s="82">
        <f t="shared" si="1"/>
        <v>113326500</v>
      </c>
      <c r="AP10" s="18">
        <v>1800000</v>
      </c>
      <c r="AQ10" s="18">
        <v>1335973</v>
      </c>
      <c r="AR10" s="18">
        <v>445000</v>
      </c>
      <c r="AS10" s="83">
        <f t="shared" si="2"/>
        <v>3580973</v>
      </c>
      <c r="AT10" s="17">
        <v>20750</v>
      </c>
      <c r="AU10" s="17">
        <v>77000</v>
      </c>
      <c r="AV10" s="17"/>
      <c r="AW10" s="17"/>
      <c r="AX10" s="17"/>
      <c r="AY10" s="17"/>
      <c r="AZ10" s="17"/>
      <c r="BA10" s="17"/>
      <c r="BB10" s="17"/>
      <c r="BC10" s="17"/>
      <c r="BD10" s="17"/>
      <c r="BE10" s="17"/>
      <c r="BF10" s="17"/>
      <c r="BG10" s="17"/>
      <c r="BH10" s="17"/>
      <c r="BI10" s="17"/>
      <c r="BJ10" s="17"/>
      <c r="BK10" s="17"/>
      <c r="BL10" s="17">
        <f t="shared" si="9"/>
        <v>0</v>
      </c>
      <c r="BM10" s="17"/>
      <c r="BN10" s="17"/>
      <c r="BO10" s="17"/>
      <c r="BP10" s="9"/>
      <c r="BQ10" s="7"/>
      <c r="BR10" s="7"/>
      <c r="BS10" s="19">
        <f t="shared" si="10"/>
        <v>0.381</v>
      </c>
      <c r="BT10" s="19">
        <f>ROUND(Y10/I10*100,3)+0.001</f>
        <v>0.042</v>
      </c>
      <c r="BU10" s="19">
        <f t="shared" si="12"/>
        <v>0.015</v>
      </c>
      <c r="BV10" s="19">
        <f t="shared" si="20"/>
        <v>0.013</v>
      </c>
      <c r="BW10" s="19">
        <f t="shared" si="13"/>
        <v>0</v>
      </c>
      <c r="BX10" s="19">
        <f t="shared" si="14"/>
        <v>1.027</v>
      </c>
      <c r="BY10" s="19">
        <f t="shared" si="15"/>
        <v>0</v>
      </c>
      <c r="BZ10" s="19">
        <f t="shared" si="16"/>
        <v>0.873</v>
      </c>
      <c r="CA10" s="19">
        <f t="shared" si="17"/>
        <v>0</v>
      </c>
      <c r="CB10" s="19">
        <f t="shared" si="18"/>
        <v>0</v>
      </c>
      <c r="CC10" s="19">
        <f t="shared" si="19"/>
        <v>2.351</v>
      </c>
      <c r="CD10" s="19">
        <f t="shared" si="3"/>
        <v>2.170757380899764</v>
      </c>
      <c r="CE10" s="89"/>
      <c r="CF10" s="7"/>
      <c r="CG10" s="7"/>
      <c r="CH10" s="17"/>
      <c r="CI10" s="92"/>
      <c r="CJ10" s="8" t="s">
        <v>184</v>
      </c>
      <c r="CK10" s="8" t="s">
        <v>191</v>
      </c>
      <c r="CL10" s="20">
        <v>4593750077</v>
      </c>
      <c r="CM10" s="20">
        <v>3188000</v>
      </c>
      <c r="CN10" s="21">
        <f t="shared" si="4"/>
        <v>0.07</v>
      </c>
    </row>
    <row r="11" spans="1:92" s="2" customFormat="1" ht="17.25" customHeight="1">
      <c r="A11" s="10" t="s">
        <v>124</v>
      </c>
      <c r="B11" s="4" t="s">
        <v>125</v>
      </c>
      <c r="C11" s="73">
        <v>2234402725</v>
      </c>
      <c r="D11" s="73">
        <v>2869448241</v>
      </c>
      <c r="E11" s="74">
        <f t="shared" si="0"/>
        <v>5103850966</v>
      </c>
      <c r="F11" s="72"/>
      <c r="G11" s="72">
        <f t="shared" si="5"/>
        <v>5103850966</v>
      </c>
      <c r="H11" s="11">
        <v>3863682</v>
      </c>
      <c r="I11" s="74">
        <f t="shared" si="6"/>
        <v>5107714648</v>
      </c>
      <c r="J11" s="75">
        <v>2.08</v>
      </c>
      <c r="K11" s="76">
        <v>96.84</v>
      </c>
      <c r="L11" s="77"/>
      <c r="M11" s="11"/>
      <c r="N11" s="12"/>
      <c r="O11" s="13">
        <v>171155580</v>
      </c>
      <c r="P11" s="74">
        <f t="shared" si="7"/>
        <v>5278870228</v>
      </c>
      <c r="Q11" s="78">
        <v>18595603.23</v>
      </c>
      <c r="R11" s="78"/>
      <c r="S11" s="78"/>
      <c r="T11" s="14">
        <v>66516.16</v>
      </c>
      <c r="U11" s="14"/>
      <c r="V11" s="1">
        <v>18529087.07</v>
      </c>
      <c r="W11" s="7"/>
      <c r="X11" s="79">
        <v>18529087.07</v>
      </c>
      <c r="Y11" s="15">
        <v>1996122.02</v>
      </c>
      <c r="Z11" s="15">
        <v>723334.68</v>
      </c>
      <c r="AA11" s="80">
        <v>631496.58</v>
      </c>
      <c r="AB11" s="16">
        <v>29971200</v>
      </c>
      <c r="AC11" s="16">
        <v>22278918</v>
      </c>
      <c r="AD11" s="16"/>
      <c r="AE11" s="16">
        <v>31566481.97</v>
      </c>
      <c r="AF11" s="16">
        <v>510771</v>
      </c>
      <c r="AG11" s="16"/>
      <c r="AH11" s="81">
        <f t="shared" si="8"/>
        <v>106207411.32</v>
      </c>
      <c r="AI11" s="17">
        <v>95282400</v>
      </c>
      <c r="AJ11" s="17"/>
      <c r="AK11" s="17">
        <v>1113326630</v>
      </c>
      <c r="AL11" s="17">
        <v>33951300</v>
      </c>
      <c r="AM11" s="17">
        <v>262400</v>
      </c>
      <c r="AN11" s="17">
        <v>50373100</v>
      </c>
      <c r="AO11" s="82">
        <f t="shared" si="1"/>
        <v>1293195830</v>
      </c>
      <c r="AP11" s="18">
        <v>2032750</v>
      </c>
      <c r="AQ11" s="18">
        <v>9591599.39</v>
      </c>
      <c r="AR11" s="18">
        <v>2102000</v>
      </c>
      <c r="AS11" s="83">
        <f t="shared" si="2"/>
        <v>13726349.39</v>
      </c>
      <c r="AT11" s="17">
        <v>464000</v>
      </c>
      <c r="AU11" s="17">
        <v>1055500</v>
      </c>
      <c r="AV11" s="17"/>
      <c r="AW11" s="17"/>
      <c r="AX11" s="17"/>
      <c r="AY11" s="17"/>
      <c r="AZ11" s="17"/>
      <c r="BA11" s="17"/>
      <c r="BB11" s="17"/>
      <c r="BC11" s="17"/>
      <c r="BD11" s="17"/>
      <c r="BE11" s="17"/>
      <c r="BF11" s="17"/>
      <c r="BG11" s="17"/>
      <c r="BH11" s="17"/>
      <c r="BI11" s="17"/>
      <c r="BJ11" s="17"/>
      <c r="BK11" s="17"/>
      <c r="BL11" s="17">
        <f t="shared" si="9"/>
        <v>0</v>
      </c>
      <c r="BM11" s="17"/>
      <c r="BN11" s="17"/>
      <c r="BO11" s="17"/>
      <c r="BP11" s="9"/>
      <c r="BQ11" s="7"/>
      <c r="BR11" s="7"/>
      <c r="BS11" s="19">
        <f t="shared" si="10"/>
        <v>0.363</v>
      </c>
      <c r="BT11" s="19">
        <f t="shared" si="11"/>
        <v>0.039</v>
      </c>
      <c r="BU11" s="19">
        <f>ROUND(Z11/I11*100,3)+0.001</f>
        <v>0.015</v>
      </c>
      <c r="BV11" s="19">
        <f t="shared" si="20"/>
        <v>0.012</v>
      </c>
      <c r="BW11" s="19">
        <f t="shared" si="13"/>
        <v>0.587</v>
      </c>
      <c r="BX11" s="19">
        <f t="shared" si="14"/>
        <v>0.436</v>
      </c>
      <c r="BY11" s="19">
        <f t="shared" si="15"/>
        <v>0</v>
      </c>
      <c r="BZ11" s="19">
        <f t="shared" si="16"/>
        <v>0.618</v>
      </c>
      <c r="CA11" s="19">
        <f t="shared" si="17"/>
        <v>0.01</v>
      </c>
      <c r="CB11" s="19">
        <f t="shared" si="18"/>
        <v>0</v>
      </c>
      <c r="CC11" s="19">
        <f t="shared" si="19"/>
        <v>2.0799999999999996</v>
      </c>
      <c r="CD11" s="19">
        <f t="shared" si="3"/>
        <v>2.0119344998605637</v>
      </c>
      <c r="CE11" s="89"/>
      <c r="CF11" s="7"/>
      <c r="CG11" s="7"/>
      <c r="CH11" s="17"/>
      <c r="CI11" s="92"/>
      <c r="CJ11" s="8" t="s">
        <v>184</v>
      </c>
      <c r="CK11" s="8" t="s">
        <v>193</v>
      </c>
      <c r="CL11" s="20">
        <v>143970600</v>
      </c>
      <c r="CM11" s="20">
        <v>234000</v>
      </c>
      <c r="CN11" s="21">
        <f t="shared" si="4"/>
        <v>0.163</v>
      </c>
    </row>
    <row r="12" spans="1:92" s="2" customFormat="1" ht="17.25" customHeight="1">
      <c r="A12" s="10" t="s">
        <v>126</v>
      </c>
      <c r="B12" s="4" t="s">
        <v>127</v>
      </c>
      <c r="C12" s="73">
        <v>5399734660</v>
      </c>
      <c r="D12" s="73">
        <v>4872001648</v>
      </c>
      <c r="E12" s="74">
        <f t="shared" si="0"/>
        <v>10271736308</v>
      </c>
      <c r="F12" s="72"/>
      <c r="G12" s="72">
        <f t="shared" si="5"/>
        <v>10271736308</v>
      </c>
      <c r="H12" s="11">
        <v>10925152</v>
      </c>
      <c r="I12" s="74">
        <f t="shared" si="6"/>
        <v>10282661460</v>
      </c>
      <c r="J12" s="75">
        <v>2.145</v>
      </c>
      <c r="K12" s="76">
        <v>96.04</v>
      </c>
      <c r="L12" s="77"/>
      <c r="M12" s="11"/>
      <c r="N12" s="12"/>
      <c r="O12" s="13">
        <v>433127906</v>
      </c>
      <c r="P12" s="74">
        <f t="shared" si="7"/>
        <v>10715789366</v>
      </c>
      <c r="Q12" s="78">
        <v>37747957.19</v>
      </c>
      <c r="R12" s="78"/>
      <c r="S12" s="78"/>
      <c r="T12" s="14">
        <v>226905.69</v>
      </c>
      <c r="U12" s="14"/>
      <c r="V12" s="1">
        <v>37521051.5</v>
      </c>
      <c r="W12" s="7"/>
      <c r="X12" s="79">
        <v>37521051.5</v>
      </c>
      <c r="Y12" s="15">
        <v>4042018.74</v>
      </c>
      <c r="Z12" s="15">
        <v>1464737.12</v>
      </c>
      <c r="AA12" s="80">
        <v>1278749.63</v>
      </c>
      <c r="AB12" s="16">
        <v>104730100</v>
      </c>
      <c r="AC12" s="16"/>
      <c r="AD12" s="16"/>
      <c r="AE12" s="16">
        <v>70437469.48</v>
      </c>
      <c r="AF12" s="16">
        <v>1028284.22</v>
      </c>
      <c r="AG12" s="16"/>
      <c r="AH12" s="81">
        <f t="shared" si="8"/>
        <v>220502410.69000003</v>
      </c>
      <c r="AI12" s="17">
        <v>146487500</v>
      </c>
      <c r="AJ12" s="17"/>
      <c r="AK12" s="17">
        <v>392350300</v>
      </c>
      <c r="AL12" s="17">
        <v>58795900</v>
      </c>
      <c r="AM12" s="17">
        <v>486800</v>
      </c>
      <c r="AN12" s="17">
        <v>129620100</v>
      </c>
      <c r="AO12" s="82">
        <f t="shared" si="1"/>
        <v>727740600</v>
      </c>
      <c r="AP12" s="18">
        <v>10928024.4</v>
      </c>
      <c r="AQ12" s="18">
        <v>16208648.55</v>
      </c>
      <c r="AR12" s="18">
        <v>2933000</v>
      </c>
      <c r="AS12" s="83">
        <f t="shared" si="2"/>
        <v>30069672.950000003</v>
      </c>
      <c r="AT12" s="17">
        <v>204500</v>
      </c>
      <c r="AU12" s="17">
        <v>734500</v>
      </c>
      <c r="AV12" s="17"/>
      <c r="AW12" s="17"/>
      <c r="AX12" s="17"/>
      <c r="AY12" s="17"/>
      <c r="AZ12" s="17"/>
      <c r="BA12" s="17"/>
      <c r="BB12" s="17"/>
      <c r="BC12" s="17"/>
      <c r="BD12" s="17"/>
      <c r="BE12" s="17"/>
      <c r="BF12" s="17"/>
      <c r="BG12" s="17"/>
      <c r="BH12" s="17"/>
      <c r="BI12" s="17"/>
      <c r="BJ12" s="17"/>
      <c r="BK12" s="17"/>
      <c r="BL12" s="17">
        <f t="shared" si="9"/>
        <v>0</v>
      </c>
      <c r="BM12" s="17"/>
      <c r="BN12" s="17"/>
      <c r="BO12" s="17"/>
      <c r="BP12" s="9"/>
      <c r="BQ12" s="7"/>
      <c r="BR12" s="7"/>
      <c r="BS12" s="19">
        <f>ROUND(X12/I12*100,3)-0.001</f>
        <v>0.364</v>
      </c>
      <c r="BT12" s="19">
        <f>ROUND(Y12/I12*100,3)+0.001</f>
        <v>0.04</v>
      </c>
      <c r="BU12" s="19">
        <f>ROUND(Z12/I12*100,3)+0.001</f>
        <v>0.015</v>
      </c>
      <c r="BV12" s="19">
        <f t="shared" si="20"/>
        <v>0.012</v>
      </c>
      <c r="BW12" s="19">
        <f t="shared" si="13"/>
        <v>1.019</v>
      </c>
      <c r="BX12" s="19">
        <f t="shared" si="14"/>
        <v>0</v>
      </c>
      <c r="BY12" s="19">
        <f t="shared" si="15"/>
        <v>0</v>
      </c>
      <c r="BZ12" s="19">
        <f t="shared" si="16"/>
        <v>0.685</v>
      </c>
      <c r="CA12" s="19">
        <f t="shared" si="17"/>
        <v>0.01</v>
      </c>
      <c r="CB12" s="19">
        <f t="shared" si="18"/>
        <v>0</v>
      </c>
      <c r="CC12" s="19">
        <f t="shared" si="19"/>
        <v>2.1449999999999996</v>
      </c>
      <c r="CD12" s="19">
        <f t="shared" si="3"/>
        <v>2.057733715722609</v>
      </c>
      <c r="CE12" s="89"/>
      <c r="CF12" s="7"/>
      <c r="CG12" s="7"/>
      <c r="CH12" s="17"/>
      <c r="CI12" s="92"/>
      <c r="CJ12" s="8" t="s">
        <v>184</v>
      </c>
      <c r="CK12" s="8" t="s">
        <v>194</v>
      </c>
      <c r="CL12" s="20">
        <v>54101800</v>
      </c>
      <c r="CM12" s="20">
        <v>26000</v>
      </c>
      <c r="CN12" s="21">
        <f t="shared" si="4"/>
        <v>0.049</v>
      </c>
    </row>
    <row r="13" spans="1:92" s="2" customFormat="1" ht="17.25" customHeight="1">
      <c r="A13" s="10" t="s">
        <v>128</v>
      </c>
      <c r="B13" s="4" t="s">
        <v>180</v>
      </c>
      <c r="C13" s="73">
        <v>5757906100</v>
      </c>
      <c r="D13" s="73">
        <v>7083020160</v>
      </c>
      <c r="E13" s="74">
        <f t="shared" si="0"/>
        <v>12840926260</v>
      </c>
      <c r="F13" s="72"/>
      <c r="G13" s="72">
        <f t="shared" si="5"/>
        <v>12840926260</v>
      </c>
      <c r="H13" s="11">
        <v>25443566</v>
      </c>
      <c r="I13" s="74">
        <f t="shared" si="6"/>
        <v>12866369826</v>
      </c>
      <c r="J13" s="75">
        <v>2.269</v>
      </c>
      <c r="K13" s="76">
        <v>83.7</v>
      </c>
      <c r="L13" s="77"/>
      <c r="M13" s="11"/>
      <c r="N13" s="12"/>
      <c r="O13" s="13">
        <v>2537883173</v>
      </c>
      <c r="P13" s="74">
        <f t="shared" si="7"/>
        <v>15404252999</v>
      </c>
      <c r="Q13" s="78">
        <v>54263765.64</v>
      </c>
      <c r="R13" s="78"/>
      <c r="S13" s="78"/>
      <c r="T13" s="14">
        <v>155290.84</v>
      </c>
      <c r="U13" s="14"/>
      <c r="V13" s="1">
        <v>54108474.8</v>
      </c>
      <c r="W13" s="7"/>
      <c r="X13" s="79">
        <v>54108474.8</v>
      </c>
      <c r="Y13" s="15">
        <v>5829018.2</v>
      </c>
      <c r="Z13" s="15">
        <v>2112220.62</v>
      </c>
      <c r="AA13" s="80">
        <v>1843962.43</v>
      </c>
      <c r="AB13" s="16"/>
      <c r="AC13" s="16">
        <v>144529065</v>
      </c>
      <c r="AD13" s="16"/>
      <c r="AE13" s="16">
        <v>81559694.26</v>
      </c>
      <c r="AF13" s="16">
        <v>1929717.3</v>
      </c>
      <c r="AG13" s="16"/>
      <c r="AH13" s="81">
        <f t="shared" si="8"/>
        <v>291912152.61</v>
      </c>
      <c r="AI13" s="17">
        <v>309856000</v>
      </c>
      <c r="AJ13" s="17">
        <v>3548200</v>
      </c>
      <c r="AK13" s="17">
        <v>414768900</v>
      </c>
      <c r="AL13" s="17">
        <v>176688300</v>
      </c>
      <c r="AM13" s="17">
        <v>14934200</v>
      </c>
      <c r="AN13" s="17">
        <v>111474700</v>
      </c>
      <c r="AO13" s="82">
        <f t="shared" si="1"/>
        <v>1031270300</v>
      </c>
      <c r="AP13" s="18">
        <v>16900000</v>
      </c>
      <c r="AQ13" s="18">
        <v>21314594.66</v>
      </c>
      <c r="AR13" s="18">
        <v>4800000</v>
      </c>
      <c r="AS13" s="83">
        <f t="shared" si="2"/>
        <v>43014594.66</v>
      </c>
      <c r="AT13" s="17">
        <v>181500</v>
      </c>
      <c r="AU13" s="17">
        <v>778250</v>
      </c>
      <c r="AV13" s="17"/>
      <c r="AW13" s="17"/>
      <c r="AX13" s="17"/>
      <c r="AY13" s="17"/>
      <c r="AZ13" s="17"/>
      <c r="BA13" s="17"/>
      <c r="BB13" s="17"/>
      <c r="BC13" s="17"/>
      <c r="BD13" s="17"/>
      <c r="BE13" s="17"/>
      <c r="BF13" s="17"/>
      <c r="BG13" s="17"/>
      <c r="BH13" s="17"/>
      <c r="BI13" s="17"/>
      <c r="BJ13" s="17"/>
      <c r="BK13" s="17"/>
      <c r="BL13" s="17">
        <f t="shared" si="9"/>
        <v>0</v>
      </c>
      <c r="BM13" s="17"/>
      <c r="BN13" s="17"/>
      <c r="BO13" s="17"/>
      <c r="BP13" s="9"/>
      <c r="BQ13" s="7"/>
      <c r="BR13" s="7"/>
      <c r="BS13" s="19">
        <f>ROUND(X13/I13*100,3)-0.001</f>
        <v>0.42</v>
      </c>
      <c r="BT13" s="19">
        <f t="shared" si="11"/>
        <v>0.045</v>
      </c>
      <c r="BU13" s="19">
        <f>ROUND(Z13/I13*100,3)+0.001</f>
        <v>0.017</v>
      </c>
      <c r="BV13" s="19">
        <f>ROUND(AA13/I13*100,3)+0.001</f>
        <v>0.015</v>
      </c>
      <c r="BW13" s="19">
        <f t="shared" si="13"/>
        <v>0</v>
      </c>
      <c r="BX13" s="19">
        <f t="shared" si="14"/>
        <v>1.123</v>
      </c>
      <c r="BY13" s="19">
        <f t="shared" si="15"/>
        <v>0</v>
      </c>
      <c r="BZ13" s="19">
        <f t="shared" si="16"/>
        <v>0.634</v>
      </c>
      <c r="CA13" s="19">
        <f t="shared" si="17"/>
        <v>0.015</v>
      </c>
      <c r="CB13" s="19">
        <f t="shared" si="18"/>
        <v>0</v>
      </c>
      <c r="CC13" s="19">
        <f t="shared" si="19"/>
        <v>2.269</v>
      </c>
      <c r="CD13" s="19">
        <f t="shared" si="3"/>
        <v>1.8950101159007848</v>
      </c>
      <c r="CE13" s="89"/>
      <c r="CF13" s="7"/>
      <c r="CG13" s="7"/>
      <c r="CH13" s="17"/>
      <c r="CI13" s="92"/>
      <c r="CJ13" s="8" t="s">
        <v>185</v>
      </c>
      <c r="CK13" s="8" t="s">
        <v>191</v>
      </c>
      <c r="CL13" s="20">
        <v>1997562681</v>
      </c>
      <c r="CM13" s="20">
        <v>1644914</v>
      </c>
      <c r="CN13" s="21">
        <f t="shared" si="4"/>
        <v>0.083</v>
      </c>
    </row>
    <row r="14" spans="1:92" s="2" customFormat="1" ht="17.25" customHeight="1">
      <c r="A14" s="10" t="s">
        <v>129</v>
      </c>
      <c r="B14" s="4" t="s">
        <v>130</v>
      </c>
      <c r="C14" s="73">
        <v>122102700</v>
      </c>
      <c r="D14" s="73">
        <v>113646900</v>
      </c>
      <c r="E14" s="74">
        <f t="shared" si="0"/>
        <v>235749600</v>
      </c>
      <c r="F14" s="72"/>
      <c r="G14" s="72">
        <f t="shared" si="5"/>
        <v>235749600</v>
      </c>
      <c r="H14" s="11"/>
      <c r="I14" s="74">
        <f t="shared" si="6"/>
        <v>235749600</v>
      </c>
      <c r="J14" s="75">
        <v>2.447</v>
      </c>
      <c r="K14" s="76">
        <v>102.68</v>
      </c>
      <c r="L14" s="77"/>
      <c r="M14" s="11"/>
      <c r="N14" s="12">
        <v>5954336</v>
      </c>
      <c r="O14" s="13"/>
      <c r="P14" s="74">
        <f t="shared" si="7"/>
        <v>229795264</v>
      </c>
      <c r="Q14" s="78">
        <v>809487.9</v>
      </c>
      <c r="R14" s="78"/>
      <c r="S14" s="78"/>
      <c r="T14" s="14">
        <v>2362.31</v>
      </c>
      <c r="U14" s="14"/>
      <c r="V14" s="1">
        <v>807125.59</v>
      </c>
      <c r="W14" s="7"/>
      <c r="X14" s="79">
        <v>807125.59</v>
      </c>
      <c r="Y14" s="15">
        <v>86955.59</v>
      </c>
      <c r="Z14" s="15">
        <v>31510.28</v>
      </c>
      <c r="AA14" s="80">
        <v>27511</v>
      </c>
      <c r="AB14" s="16">
        <v>2378544</v>
      </c>
      <c r="AC14" s="16">
        <v>1458167</v>
      </c>
      <c r="AD14" s="16"/>
      <c r="AE14" s="16">
        <v>977972.49</v>
      </c>
      <c r="AF14" s="16"/>
      <c r="AG14" s="16"/>
      <c r="AH14" s="81">
        <f t="shared" si="8"/>
        <v>5767785.95</v>
      </c>
      <c r="AI14" s="17">
        <v>2018000</v>
      </c>
      <c r="AJ14" s="17"/>
      <c r="AK14" s="17">
        <v>25824900</v>
      </c>
      <c r="AL14" s="17">
        <v>2431700</v>
      </c>
      <c r="AM14" s="17">
        <v>494000</v>
      </c>
      <c r="AN14" s="17">
        <v>2887200</v>
      </c>
      <c r="AO14" s="82">
        <f t="shared" si="1"/>
        <v>33655800</v>
      </c>
      <c r="AP14" s="18">
        <v>317000</v>
      </c>
      <c r="AQ14" s="18">
        <v>327396.85</v>
      </c>
      <c r="AR14" s="18">
        <v>150000</v>
      </c>
      <c r="AS14" s="83">
        <f t="shared" si="2"/>
        <v>794396.85</v>
      </c>
      <c r="AT14" s="17">
        <v>2250</v>
      </c>
      <c r="AU14" s="17">
        <v>15000</v>
      </c>
      <c r="AV14" s="17"/>
      <c r="AW14" s="17"/>
      <c r="AX14" s="17"/>
      <c r="AY14" s="17"/>
      <c r="AZ14" s="17"/>
      <c r="BA14" s="17"/>
      <c r="BB14" s="17"/>
      <c r="BC14" s="17"/>
      <c r="BD14" s="17"/>
      <c r="BE14" s="17"/>
      <c r="BF14" s="17"/>
      <c r="BG14" s="17"/>
      <c r="BH14" s="17"/>
      <c r="BI14" s="17"/>
      <c r="BJ14" s="17"/>
      <c r="BK14" s="17"/>
      <c r="BL14" s="17">
        <f t="shared" si="9"/>
        <v>0</v>
      </c>
      <c r="BM14" s="17"/>
      <c r="BN14" s="17"/>
      <c r="BO14" s="17"/>
      <c r="BP14" s="9"/>
      <c r="BQ14" s="7"/>
      <c r="BR14" s="7"/>
      <c r="BS14" s="19">
        <f t="shared" si="10"/>
        <v>0.342</v>
      </c>
      <c r="BT14" s="19">
        <f t="shared" si="11"/>
        <v>0.037</v>
      </c>
      <c r="BU14" s="19">
        <f t="shared" si="12"/>
        <v>0.013</v>
      </c>
      <c r="BV14" s="19">
        <f t="shared" si="20"/>
        <v>0.012</v>
      </c>
      <c r="BW14" s="19">
        <f t="shared" si="13"/>
        <v>1.009</v>
      </c>
      <c r="BX14" s="19">
        <f t="shared" si="14"/>
        <v>0.619</v>
      </c>
      <c r="BY14" s="19">
        <f t="shared" si="15"/>
        <v>0</v>
      </c>
      <c r="BZ14" s="19">
        <f t="shared" si="16"/>
        <v>0.415</v>
      </c>
      <c r="CA14" s="19">
        <f t="shared" si="17"/>
        <v>0</v>
      </c>
      <c r="CB14" s="19">
        <f t="shared" si="18"/>
        <v>0</v>
      </c>
      <c r="CC14" s="19">
        <f t="shared" si="19"/>
        <v>2.447</v>
      </c>
      <c r="CD14" s="19">
        <f t="shared" si="3"/>
        <v>2.5099672854876593</v>
      </c>
      <c r="CE14" s="89"/>
      <c r="CF14" s="7"/>
      <c r="CG14" s="7"/>
      <c r="CH14" s="17"/>
      <c r="CI14" s="92"/>
      <c r="CJ14" s="8" t="s">
        <v>185</v>
      </c>
      <c r="CK14" s="8" t="s">
        <v>192</v>
      </c>
      <c r="CL14" s="20">
        <v>2474300232</v>
      </c>
      <c r="CM14" s="20">
        <v>2957854</v>
      </c>
      <c r="CN14" s="21">
        <f t="shared" si="4"/>
        <v>0.12</v>
      </c>
    </row>
    <row r="15" spans="1:92" s="2" customFormat="1" ht="17.25" customHeight="1">
      <c r="A15" s="10" t="s">
        <v>131</v>
      </c>
      <c r="B15" s="4" t="s">
        <v>132</v>
      </c>
      <c r="C15" s="73">
        <v>880031900</v>
      </c>
      <c r="D15" s="73">
        <v>362049100</v>
      </c>
      <c r="E15" s="74">
        <f t="shared" si="0"/>
        <v>1242081000</v>
      </c>
      <c r="F15" s="72"/>
      <c r="G15" s="72">
        <f t="shared" si="5"/>
        <v>1242081000</v>
      </c>
      <c r="H15" s="11">
        <v>163356</v>
      </c>
      <c r="I15" s="74">
        <f t="shared" si="6"/>
        <v>1242244356</v>
      </c>
      <c r="J15" s="75">
        <v>0.954</v>
      </c>
      <c r="K15" s="76">
        <v>98.95</v>
      </c>
      <c r="L15" s="77"/>
      <c r="M15" s="11"/>
      <c r="N15" s="12"/>
      <c r="O15" s="13">
        <v>13490677</v>
      </c>
      <c r="P15" s="74">
        <f t="shared" si="7"/>
        <v>1255735033</v>
      </c>
      <c r="Q15" s="78">
        <v>4423512.88</v>
      </c>
      <c r="R15" s="78"/>
      <c r="S15" s="78"/>
      <c r="T15" s="14">
        <v>9761.93</v>
      </c>
      <c r="U15" s="14"/>
      <c r="V15" s="1">
        <v>4413750.95</v>
      </c>
      <c r="W15" s="7"/>
      <c r="X15" s="79">
        <v>4413750.95</v>
      </c>
      <c r="Y15" s="15">
        <v>475514.33</v>
      </c>
      <c r="Z15" s="15"/>
      <c r="AA15" s="80">
        <v>150442.93</v>
      </c>
      <c r="AB15" s="16"/>
      <c r="AC15" s="16">
        <v>2928056</v>
      </c>
      <c r="AD15" s="16">
        <v>562426</v>
      </c>
      <c r="AE15" s="16">
        <v>3185104.65</v>
      </c>
      <c r="AF15" s="16">
        <v>124208.1</v>
      </c>
      <c r="AG15" s="16"/>
      <c r="AH15" s="81">
        <f t="shared" si="8"/>
        <v>11839502.96</v>
      </c>
      <c r="AI15" s="17"/>
      <c r="AJ15" s="17"/>
      <c r="AK15" s="17">
        <v>21587600</v>
      </c>
      <c r="AL15" s="17">
        <v>20520500</v>
      </c>
      <c r="AM15" s="17"/>
      <c r="AN15" s="17">
        <v>982300</v>
      </c>
      <c r="AO15" s="82">
        <f t="shared" si="1"/>
        <v>43090400</v>
      </c>
      <c r="AP15" s="18">
        <v>568000</v>
      </c>
      <c r="AQ15" s="18">
        <v>718785.31</v>
      </c>
      <c r="AR15" s="18">
        <v>49346.8</v>
      </c>
      <c r="AS15" s="83">
        <f t="shared" si="2"/>
        <v>1336132.11</v>
      </c>
      <c r="AT15" s="17">
        <v>1000</v>
      </c>
      <c r="AU15" s="17">
        <v>6000</v>
      </c>
      <c r="AV15" s="17"/>
      <c r="AW15" s="17"/>
      <c r="AX15" s="17"/>
      <c r="AY15" s="17"/>
      <c r="AZ15" s="17"/>
      <c r="BA15" s="17"/>
      <c r="BB15" s="17"/>
      <c r="BC15" s="17"/>
      <c r="BD15" s="17"/>
      <c r="BE15" s="17"/>
      <c r="BF15" s="17"/>
      <c r="BG15" s="17"/>
      <c r="BH15" s="17"/>
      <c r="BI15" s="17"/>
      <c r="BJ15" s="17"/>
      <c r="BK15" s="17"/>
      <c r="BL15" s="17">
        <f t="shared" si="9"/>
        <v>0</v>
      </c>
      <c r="BM15" s="17"/>
      <c r="BN15" s="17"/>
      <c r="BO15" s="17"/>
      <c r="BP15" s="9"/>
      <c r="BQ15" s="7"/>
      <c r="BR15" s="7"/>
      <c r="BS15" s="19">
        <f t="shared" si="10"/>
        <v>0.355</v>
      </c>
      <c r="BT15" s="19">
        <f t="shared" si="11"/>
        <v>0.038</v>
      </c>
      <c r="BU15" s="19">
        <f t="shared" si="12"/>
        <v>0</v>
      </c>
      <c r="BV15" s="19">
        <f>ROUND(AA15/I15*100,3)+0.001</f>
        <v>0.013000000000000001</v>
      </c>
      <c r="BW15" s="19">
        <f t="shared" si="13"/>
        <v>0</v>
      </c>
      <c r="BX15" s="19">
        <f t="shared" si="14"/>
        <v>0.236</v>
      </c>
      <c r="BY15" s="19">
        <f>ROUND(AD15/I15*100,3)+0.001</f>
        <v>0.046</v>
      </c>
      <c r="BZ15" s="19">
        <f t="shared" si="16"/>
        <v>0.256</v>
      </c>
      <c r="CA15" s="19">
        <f t="shared" si="17"/>
        <v>0.01</v>
      </c>
      <c r="CB15" s="19">
        <f t="shared" si="18"/>
        <v>0</v>
      </c>
      <c r="CC15" s="19">
        <f t="shared" si="19"/>
        <v>0.954</v>
      </c>
      <c r="CD15" s="19">
        <f t="shared" si="3"/>
        <v>0.942834487281522</v>
      </c>
      <c r="CE15" s="89"/>
      <c r="CF15" s="7"/>
      <c r="CG15" s="7"/>
      <c r="CH15" s="17"/>
      <c r="CI15" s="92"/>
      <c r="CJ15" s="8" t="s">
        <v>185</v>
      </c>
      <c r="CK15" s="8" t="s">
        <v>195</v>
      </c>
      <c r="CL15" s="20">
        <v>2260296245</v>
      </c>
      <c r="CM15" s="20">
        <v>1557364</v>
      </c>
      <c r="CN15" s="21">
        <f t="shared" si="4"/>
        <v>0.069</v>
      </c>
    </row>
    <row r="16" spans="1:92" s="2" customFormat="1" ht="17.25" customHeight="1">
      <c r="A16" s="10" t="s">
        <v>133</v>
      </c>
      <c r="B16" s="4" t="s">
        <v>134</v>
      </c>
      <c r="C16" s="73">
        <v>224048400</v>
      </c>
      <c r="D16" s="73">
        <v>122184800</v>
      </c>
      <c r="E16" s="74">
        <f t="shared" si="0"/>
        <v>346233200</v>
      </c>
      <c r="F16" s="72"/>
      <c r="G16" s="72">
        <f t="shared" si="5"/>
        <v>346233200</v>
      </c>
      <c r="H16" s="11">
        <v>197685</v>
      </c>
      <c r="I16" s="74">
        <f t="shared" si="6"/>
        <v>346430885</v>
      </c>
      <c r="J16" s="75">
        <v>1.845</v>
      </c>
      <c r="K16" s="76">
        <v>105.28</v>
      </c>
      <c r="L16" s="77"/>
      <c r="M16" s="11"/>
      <c r="N16" s="12">
        <v>17052463</v>
      </c>
      <c r="O16" s="13"/>
      <c r="P16" s="74">
        <f t="shared" si="7"/>
        <v>329378422</v>
      </c>
      <c r="Q16" s="78">
        <v>1160284.34</v>
      </c>
      <c r="R16" s="78"/>
      <c r="S16" s="78"/>
      <c r="T16" s="14">
        <v>3326.6</v>
      </c>
      <c r="U16" s="14"/>
      <c r="V16" s="1">
        <v>1156957.74</v>
      </c>
      <c r="W16" s="7"/>
      <c r="X16" s="79">
        <v>1156957.74</v>
      </c>
      <c r="Y16" s="15">
        <v>124644.46</v>
      </c>
      <c r="Z16" s="15">
        <v>45167.69</v>
      </c>
      <c r="AA16" s="80">
        <v>39434.98</v>
      </c>
      <c r="AB16" s="16">
        <v>2061401</v>
      </c>
      <c r="AC16" s="16">
        <v>1070757</v>
      </c>
      <c r="AD16" s="16"/>
      <c r="AE16" s="16">
        <v>1891367.67</v>
      </c>
      <c r="AF16" s="16"/>
      <c r="AG16" s="16"/>
      <c r="AH16" s="81">
        <f t="shared" si="8"/>
        <v>6389730.54</v>
      </c>
      <c r="AI16" s="17">
        <v>1691200</v>
      </c>
      <c r="AJ16" s="17"/>
      <c r="AK16" s="17">
        <v>16988000</v>
      </c>
      <c r="AL16" s="17">
        <v>1985100</v>
      </c>
      <c r="AM16" s="17"/>
      <c r="AN16" s="17">
        <v>2354500</v>
      </c>
      <c r="AO16" s="82">
        <f t="shared" si="1"/>
        <v>23018800</v>
      </c>
      <c r="AP16" s="18">
        <v>252559</v>
      </c>
      <c r="AQ16" s="18">
        <v>403969.21</v>
      </c>
      <c r="AR16" s="18">
        <v>127500</v>
      </c>
      <c r="AS16" s="83">
        <f t="shared" si="2"/>
        <v>784028.21</v>
      </c>
      <c r="AT16" s="17">
        <v>3000</v>
      </c>
      <c r="AU16" s="17">
        <v>14000</v>
      </c>
      <c r="AV16" s="17"/>
      <c r="AW16" s="17"/>
      <c r="AX16" s="17"/>
      <c r="AY16" s="17"/>
      <c r="AZ16" s="17"/>
      <c r="BA16" s="17"/>
      <c r="BB16" s="17"/>
      <c r="BC16" s="17"/>
      <c r="BD16" s="17"/>
      <c r="BE16" s="17"/>
      <c r="BF16" s="17"/>
      <c r="BG16" s="17"/>
      <c r="BH16" s="17"/>
      <c r="BI16" s="17"/>
      <c r="BJ16" s="17"/>
      <c r="BK16" s="17"/>
      <c r="BL16" s="17">
        <f t="shared" si="9"/>
        <v>0</v>
      </c>
      <c r="BM16" s="17"/>
      <c r="BN16" s="17"/>
      <c r="BO16" s="17"/>
      <c r="BP16" s="9"/>
      <c r="BQ16" s="7"/>
      <c r="BR16" s="7"/>
      <c r="BS16" s="19">
        <f t="shared" si="10"/>
        <v>0.334</v>
      </c>
      <c r="BT16" s="19">
        <f t="shared" si="11"/>
        <v>0.036</v>
      </c>
      <c r="BU16" s="19">
        <f t="shared" si="12"/>
        <v>0.013</v>
      </c>
      <c r="BV16" s="19">
        <f>ROUND(AA16/I16*100,3)+0.001</f>
        <v>0.012</v>
      </c>
      <c r="BW16" s="19">
        <f t="shared" si="13"/>
        <v>0.595</v>
      </c>
      <c r="BX16" s="19">
        <f t="shared" si="14"/>
        <v>0.309</v>
      </c>
      <c r="BY16" s="19">
        <f t="shared" si="15"/>
        <v>0</v>
      </c>
      <c r="BZ16" s="19">
        <f t="shared" si="16"/>
        <v>0.546</v>
      </c>
      <c r="CA16" s="19">
        <f t="shared" si="17"/>
        <v>0</v>
      </c>
      <c r="CB16" s="19">
        <f t="shared" si="18"/>
        <v>0</v>
      </c>
      <c r="CC16" s="19">
        <f t="shared" si="19"/>
        <v>1.845</v>
      </c>
      <c r="CD16" s="19">
        <f t="shared" si="3"/>
        <v>1.939935986456332</v>
      </c>
      <c r="CE16" s="89"/>
      <c r="CF16" s="7"/>
      <c r="CG16" s="7"/>
      <c r="CH16" s="17"/>
      <c r="CI16" s="92"/>
      <c r="CJ16" s="8" t="s">
        <v>188</v>
      </c>
      <c r="CK16" s="8" t="s">
        <v>190</v>
      </c>
      <c r="CL16" s="20">
        <v>9677307895</v>
      </c>
      <c r="CM16" s="20">
        <v>4685240</v>
      </c>
      <c r="CN16" s="21">
        <f t="shared" si="4"/>
        <v>0.049</v>
      </c>
    </row>
    <row r="17" spans="1:92" s="2" customFormat="1" ht="17.25" customHeight="1">
      <c r="A17" s="10" t="s">
        <v>135</v>
      </c>
      <c r="B17" s="4" t="s">
        <v>136</v>
      </c>
      <c r="C17" s="73">
        <v>2353080700</v>
      </c>
      <c r="D17" s="73">
        <v>4368548755</v>
      </c>
      <c r="E17" s="74">
        <f t="shared" si="0"/>
        <v>6721629455</v>
      </c>
      <c r="F17" s="72"/>
      <c r="G17" s="72">
        <f t="shared" si="5"/>
        <v>6721629455</v>
      </c>
      <c r="H17" s="11">
        <v>7372103</v>
      </c>
      <c r="I17" s="74">
        <f t="shared" si="6"/>
        <v>6729001558</v>
      </c>
      <c r="J17" s="75">
        <v>2.227</v>
      </c>
      <c r="K17" s="76">
        <v>96.23</v>
      </c>
      <c r="L17" s="77"/>
      <c r="M17" s="11"/>
      <c r="N17" s="12"/>
      <c r="O17" s="13">
        <v>269233430</v>
      </c>
      <c r="P17" s="74">
        <f t="shared" si="7"/>
        <v>6998234988</v>
      </c>
      <c r="Q17" s="78">
        <v>24652320.58</v>
      </c>
      <c r="R17" s="78"/>
      <c r="S17" s="78"/>
      <c r="T17" s="14">
        <v>53855.25</v>
      </c>
      <c r="U17" s="14"/>
      <c r="V17" s="1">
        <v>24598465.33</v>
      </c>
      <c r="W17" s="7"/>
      <c r="X17" s="79">
        <v>24598465.33</v>
      </c>
      <c r="Y17" s="15">
        <v>2649929.88</v>
      </c>
      <c r="Z17" s="15">
        <v>960238.98</v>
      </c>
      <c r="AA17" s="80">
        <v>838314.78</v>
      </c>
      <c r="AB17" s="16">
        <v>87640356</v>
      </c>
      <c r="AC17" s="16"/>
      <c r="AD17" s="16"/>
      <c r="AE17" s="16">
        <v>31800458.3</v>
      </c>
      <c r="AF17" s="16">
        <v>1345833.37</v>
      </c>
      <c r="AG17" s="16"/>
      <c r="AH17" s="81">
        <f t="shared" si="8"/>
        <v>149833596.64000002</v>
      </c>
      <c r="AI17" s="17">
        <v>222088500</v>
      </c>
      <c r="AJ17" s="17">
        <v>254100</v>
      </c>
      <c r="AK17" s="17">
        <v>222358600</v>
      </c>
      <c r="AL17" s="17">
        <v>35221000</v>
      </c>
      <c r="AM17" s="17">
        <v>578200</v>
      </c>
      <c r="AN17" s="17">
        <v>57240800</v>
      </c>
      <c r="AO17" s="82">
        <f t="shared" si="1"/>
        <v>537741200</v>
      </c>
      <c r="AP17" s="18">
        <v>2785000</v>
      </c>
      <c r="AQ17" s="18">
        <v>6563330.97</v>
      </c>
      <c r="AR17" s="18">
        <v>1250000</v>
      </c>
      <c r="AS17" s="83">
        <f t="shared" si="2"/>
        <v>10598330.969999999</v>
      </c>
      <c r="AT17" s="17">
        <v>59000</v>
      </c>
      <c r="AU17" s="17">
        <v>406750</v>
      </c>
      <c r="AV17" s="17"/>
      <c r="AW17" s="17"/>
      <c r="AX17" s="17"/>
      <c r="AY17" s="17"/>
      <c r="AZ17" s="17"/>
      <c r="BA17" s="17"/>
      <c r="BB17" s="17"/>
      <c r="BC17" s="17"/>
      <c r="BD17" s="17"/>
      <c r="BE17" s="17"/>
      <c r="BF17" s="17"/>
      <c r="BG17" s="17"/>
      <c r="BH17" s="17"/>
      <c r="BI17" s="17"/>
      <c r="BJ17" s="17"/>
      <c r="BK17" s="17"/>
      <c r="BL17" s="17">
        <f t="shared" si="9"/>
        <v>0</v>
      </c>
      <c r="BM17" s="17"/>
      <c r="BN17" s="17"/>
      <c r="BO17" s="17"/>
      <c r="BP17" s="9"/>
      <c r="BQ17" s="7"/>
      <c r="BR17" s="7"/>
      <c r="BS17" s="19">
        <f>ROUND(X17/I17*100,3)-0.001</f>
        <v>0.365</v>
      </c>
      <c r="BT17" s="19">
        <f>ROUND(Y17/I17*100,3)+0.001</f>
        <v>0.04</v>
      </c>
      <c r="BU17" s="19">
        <f t="shared" si="12"/>
        <v>0.014</v>
      </c>
      <c r="BV17" s="19">
        <f t="shared" si="20"/>
        <v>0.012</v>
      </c>
      <c r="BW17" s="19">
        <f>ROUND(AB17/I17*100,3)+0.001</f>
        <v>1.303</v>
      </c>
      <c r="BX17" s="19">
        <f t="shared" si="14"/>
        <v>0</v>
      </c>
      <c r="BY17" s="19">
        <f t="shared" si="15"/>
        <v>0</v>
      </c>
      <c r="BZ17" s="19">
        <f t="shared" si="16"/>
        <v>0.473</v>
      </c>
      <c r="CA17" s="19">
        <f t="shared" si="17"/>
        <v>0.02</v>
      </c>
      <c r="CB17" s="19">
        <f t="shared" si="18"/>
        <v>0</v>
      </c>
      <c r="CC17" s="19">
        <f t="shared" si="19"/>
        <v>2.227</v>
      </c>
      <c r="CD17" s="19">
        <f t="shared" si="3"/>
        <v>2.141019798519518</v>
      </c>
      <c r="CE17" s="89"/>
      <c r="CF17" s="7"/>
      <c r="CG17" s="7"/>
      <c r="CH17" s="17"/>
      <c r="CI17" s="92"/>
      <c r="CJ17" s="8" t="s">
        <v>186</v>
      </c>
      <c r="CK17" s="8" t="s">
        <v>196</v>
      </c>
      <c r="CL17" s="20">
        <v>985752897</v>
      </c>
      <c r="CM17" s="20">
        <v>593266</v>
      </c>
      <c r="CN17" s="21">
        <f t="shared" si="4"/>
        <v>0.061</v>
      </c>
    </row>
    <row r="18" spans="1:92" s="2" customFormat="1" ht="17.25" customHeight="1">
      <c r="A18" s="10" t="s">
        <v>137</v>
      </c>
      <c r="B18" s="4" t="s">
        <v>138</v>
      </c>
      <c r="C18" s="73">
        <v>1666472100</v>
      </c>
      <c r="D18" s="73">
        <v>2151102405</v>
      </c>
      <c r="E18" s="74">
        <f t="shared" si="0"/>
        <v>3817574505</v>
      </c>
      <c r="F18" s="72"/>
      <c r="G18" s="72">
        <f t="shared" si="5"/>
        <v>3817574505</v>
      </c>
      <c r="H18" s="11"/>
      <c r="I18" s="74">
        <f t="shared" si="6"/>
        <v>3817574505</v>
      </c>
      <c r="J18" s="75">
        <v>2.043</v>
      </c>
      <c r="K18" s="76">
        <v>101.5</v>
      </c>
      <c r="L18" s="77"/>
      <c r="M18" s="11"/>
      <c r="N18" s="12">
        <v>54380977</v>
      </c>
      <c r="O18" s="13"/>
      <c r="P18" s="74">
        <f t="shared" si="7"/>
        <v>3763193528</v>
      </c>
      <c r="Q18" s="78">
        <v>13256407.28</v>
      </c>
      <c r="R18" s="78"/>
      <c r="S18" s="78"/>
      <c r="T18" s="14">
        <v>79371.78</v>
      </c>
      <c r="U18" s="14"/>
      <c r="V18" s="1">
        <v>13177035.5</v>
      </c>
      <c r="W18" s="7"/>
      <c r="X18" s="79">
        <v>13177035.5</v>
      </c>
      <c r="Y18" s="15">
        <v>1419108.23</v>
      </c>
      <c r="Z18" s="15">
        <v>514216.79</v>
      </c>
      <c r="AA18" s="80">
        <v>448867.77</v>
      </c>
      <c r="AB18" s="16">
        <v>48815343</v>
      </c>
      <c r="AC18" s="16"/>
      <c r="AD18" s="16"/>
      <c r="AE18" s="16">
        <v>13614000</v>
      </c>
      <c r="AF18" s="16"/>
      <c r="AG18" s="16"/>
      <c r="AH18" s="81">
        <f t="shared" si="8"/>
        <v>77988571.28999999</v>
      </c>
      <c r="AI18" s="17">
        <v>99950600</v>
      </c>
      <c r="AJ18" s="17"/>
      <c r="AK18" s="17">
        <v>139631000</v>
      </c>
      <c r="AL18" s="17">
        <v>39307600</v>
      </c>
      <c r="AM18" s="17">
        <v>999000</v>
      </c>
      <c r="AN18" s="17">
        <v>88381000</v>
      </c>
      <c r="AO18" s="82">
        <f t="shared" si="1"/>
        <v>368269200</v>
      </c>
      <c r="AP18" s="18">
        <v>3620000</v>
      </c>
      <c r="AQ18" s="18">
        <v>12855306.7</v>
      </c>
      <c r="AR18" s="18">
        <v>456000</v>
      </c>
      <c r="AS18" s="83">
        <f t="shared" si="2"/>
        <v>16931306.7</v>
      </c>
      <c r="AT18" s="17">
        <v>91750</v>
      </c>
      <c r="AU18" s="17">
        <v>284250</v>
      </c>
      <c r="AV18" s="17"/>
      <c r="AW18" s="17"/>
      <c r="AX18" s="17"/>
      <c r="AY18" s="17"/>
      <c r="AZ18" s="17"/>
      <c r="BA18" s="17"/>
      <c r="BB18" s="17"/>
      <c r="BC18" s="17"/>
      <c r="BD18" s="17"/>
      <c r="BE18" s="17"/>
      <c r="BF18" s="17"/>
      <c r="BG18" s="17"/>
      <c r="BH18" s="17"/>
      <c r="BI18" s="17"/>
      <c r="BJ18" s="17"/>
      <c r="BK18" s="17"/>
      <c r="BL18" s="17">
        <f t="shared" si="9"/>
        <v>0</v>
      </c>
      <c r="BM18" s="17"/>
      <c r="BN18" s="17"/>
      <c r="BO18" s="17"/>
      <c r="BP18" s="9"/>
      <c r="BQ18" s="7"/>
      <c r="BR18" s="7"/>
      <c r="BS18" s="19">
        <f t="shared" si="10"/>
        <v>0.345</v>
      </c>
      <c r="BT18" s="19">
        <f t="shared" si="11"/>
        <v>0.037</v>
      </c>
      <c r="BU18" s="19">
        <f t="shared" si="12"/>
        <v>0.013</v>
      </c>
      <c r="BV18" s="19">
        <f t="shared" si="20"/>
        <v>0.012</v>
      </c>
      <c r="BW18" s="19">
        <f t="shared" si="13"/>
        <v>1.279</v>
      </c>
      <c r="BX18" s="19">
        <f t="shared" si="14"/>
        <v>0</v>
      </c>
      <c r="BY18" s="19">
        <f t="shared" si="15"/>
        <v>0</v>
      </c>
      <c r="BZ18" s="19">
        <f t="shared" si="16"/>
        <v>0.357</v>
      </c>
      <c r="CA18" s="19">
        <f t="shared" si="17"/>
        <v>0</v>
      </c>
      <c r="CB18" s="19">
        <f t="shared" si="18"/>
        <v>0</v>
      </c>
      <c r="CC18" s="19">
        <f t="shared" si="19"/>
        <v>2.043</v>
      </c>
      <c r="CD18" s="19">
        <f t="shared" si="3"/>
        <v>2.0724039491917408</v>
      </c>
      <c r="CE18" s="89"/>
      <c r="CF18" s="7"/>
      <c r="CG18" s="7"/>
      <c r="CH18" s="17"/>
      <c r="CI18" s="92"/>
      <c r="CJ18" s="8" t="s">
        <v>186</v>
      </c>
      <c r="CK18" s="8" t="s">
        <v>191</v>
      </c>
      <c r="CL18" s="20">
        <v>861743708</v>
      </c>
      <c r="CM18" s="20">
        <v>647685</v>
      </c>
      <c r="CN18" s="21">
        <f t="shared" si="4"/>
        <v>0.076</v>
      </c>
    </row>
    <row r="19" spans="1:92" s="2" customFormat="1" ht="17.25" customHeight="1">
      <c r="A19" s="10" t="s">
        <v>139</v>
      </c>
      <c r="B19" s="4" t="s">
        <v>140</v>
      </c>
      <c r="C19" s="73">
        <v>57313000</v>
      </c>
      <c r="D19" s="73">
        <v>83827500</v>
      </c>
      <c r="E19" s="74">
        <f t="shared" si="0"/>
        <v>141140500</v>
      </c>
      <c r="F19" s="72"/>
      <c r="G19" s="72">
        <f t="shared" si="5"/>
        <v>141140500</v>
      </c>
      <c r="H19" s="11">
        <v>1125956</v>
      </c>
      <c r="I19" s="74">
        <f t="shared" si="6"/>
        <v>142266456</v>
      </c>
      <c r="J19" s="75">
        <v>3.067</v>
      </c>
      <c r="K19" s="76">
        <v>88.73</v>
      </c>
      <c r="L19" s="77"/>
      <c r="M19" s="11"/>
      <c r="N19" s="12"/>
      <c r="O19" s="13">
        <v>18291848</v>
      </c>
      <c r="P19" s="74">
        <f t="shared" si="7"/>
        <v>160558304</v>
      </c>
      <c r="Q19" s="78">
        <v>565590.44</v>
      </c>
      <c r="R19" s="78"/>
      <c r="S19" s="78"/>
      <c r="T19" s="14">
        <v>2110.23</v>
      </c>
      <c r="U19" s="14"/>
      <c r="V19" s="1">
        <v>563480.21</v>
      </c>
      <c r="W19" s="7"/>
      <c r="X19" s="79">
        <v>563480.21</v>
      </c>
      <c r="Y19" s="15">
        <v>60697.21</v>
      </c>
      <c r="Z19" s="15">
        <v>21994.87</v>
      </c>
      <c r="AA19" s="80">
        <v>19201.88</v>
      </c>
      <c r="AB19" s="16">
        <v>1250383</v>
      </c>
      <c r="AC19" s="16"/>
      <c r="AD19" s="16"/>
      <c r="AE19" s="16">
        <v>2447375.72</v>
      </c>
      <c r="AF19" s="16"/>
      <c r="AG19" s="16"/>
      <c r="AH19" s="81">
        <f t="shared" si="8"/>
        <v>4363132.890000001</v>
      </c>
      <c r="AI19" s="17">
        <v>7198300</v>
      </c>
      <c r="AJ19" s="17"/>
      <c r="AK19" s="17">
        <v>29314900</v>
      </c>
      <c r="AL19" s="17">
        <v>11367100</v>
      </c>
      <c r="AM19" s="17">
        <v>42900</v>
      </c>
      <c r="AN19" s="17">
        <v>2037500</v>
      </c>
      <c r="AO19" s="82">
        <f t="shared" si="1"/>
        <v>49960700</v>
      </c>
      <c r="AP19" s="18">
        <v>720000</v>
      </c>
      <c r="AQ19" s="18">
        <v>851240.44</v>
      </c>
      <c r="AR19" s="18">
        <v>80000</v>
      </c>
      <c r="AS19" s="83">
        <f t="shared" si="2"/>
        <v>1651240.44</v>
      </c>
      <c r="AT19" s="17">
        <v>2250</v>
      </c>
      <c r="AU19" s="17">
        <v>13500</v>
      </c>
      <c r="AV19" s="17"/>
      <c r="AW19" s="17"/>
      <c r="AX19" s="17"/>
      <c r="AY19" s="17"/>
      <c r="AZ19" s="17"/>
      <c r="BA19" s="17"/>
      <c r="BB19" s="17"/>
      <c r="BC19" s="17"/>
      <c r="BD19" s="17"/>
      <c r="BE19" s="17"/>
      <c r="BF19" s="17"/>
      <c r="BG19" s="17"/>
      <c r="BH19" s="17"/>
      <c r="BI19" s="17"/>
      <c r="BJ19" s="17"/>
      <c r="BK19" s="17"/>
      <c r="BL19" s="17">
        <f t="shared" si="9"/>
        <v>0</v>
      </c>
      <c r="BM19" s="17"/>
      <c r="BN19" s="17">
        <v>8355</v>
      </c>
      <c r="BO19" s="17"/>
      <c r="BP19" s="9"/>
      <c r="BQ19" s="7"/>
      <c r="BR19" s="7"/>
      <c r="BS19" s="19">
        <f t="shared" si="10"/>
        <v>0.396</v>
      </c>
      <c r="BT19" s="19">
        <f t="shared" si="11"/>
        <v>0.043</v>
      </c>
      <c r="BU19" s="19">
        <f>ROUND(Z19/I19*100,3)+0.001</f>
        <v>0.016</v>
      </c>
      <c r="BV19" s="19">
        <f t="shared" si="20"/>
        <v>0.013</v>
      </c>
      <c r="BW19" s="19">
        <f t="shared" si="13"/>
        <v>0.879</v>
      </c>
      <c r="BX19" s="19">
        <f t="shared" si="14"/>
        <v>0</v>
      </c>
      <c r="BY19" s="19">
        <f t="shared" si="15"/>
        <v>0</v>
      </c>
      <c r="BZ19" s="19">
        <f t="shared" si="16"/>
        <v>1.72</v>
      </c>
      <c r="CA19" s="19">
        <f t="shared" si="17"/>
        <v>0</v>
      </c>
      <c r="CB19" s="19">
        <f t="shared" si="18"/>
        <v>0</v>
      </c>
      <c r="CC19" s="19">
        <f t="shared" si="19"/>
        <v>3.067</v>
      </c>
      <c r="CD19" s="19">
        <f t="shared" si="3"/>
        <v>2.7174756965544433</v>
      </c>
      <c r="CE19" s="89"/>
      <c r="CF19" s="7"/>
      <c r="CG19" s="7"/>
      <c r="CH19" s="17"/>
      <c r="CI19" s="92"/>
      <c r="CJ19" s="8" t="s">
        <v>186</v>
      </c>
      <c r="CK19" s="8" t="s">
        <v>192</v>
      </c>
      <c r="CL19" s="20">
        <v>439975727</v>
      </c>
      <c r="CM19" s="20">
        <v>433000</v>
      </c>
      <c r="CN19" s="21">
        <f t="shared" si="4"/>
        <v>0.099</v>
      </c>
    </row>
    <row r="20" spans="1:92" s="2" customFormat="1" ht="17.25" customHeight="1">
      <c r="A20" s="10" t="s">
        <v>141</v>
      </c>
      <c r="B20" s="4" t="s">
        <v>142</v>
      </c>
      <c r="C20" s="73">
        <v>3998446600</v>
      </c>
      <c r="D20" s="73">
        <v>5679927295</v>
      </c>
      <c r="E20" s="74">
        <f t="shared" si="0"/>
        <v>9678373895</v>
      </c>
      <c r="F20" s="72">
        <v>1066000</v>
      </c>
      <c r="G20" s="72">
        <f t="shared" si="5"/>
        <v>9677307895</v>
      </c>
      <c r="H20" s="11"/>
      <c r="I20" s="74">
        <f t="shared" si="6"/>
        <v>9677307895</v>
      </c>
      <c r="J20" s="75">
        <v>2.003</v>
      </c>
      <c r="K20" s="76">
        <v>102.18</v>
      </c>
      <c r="L20" s="77"/>
      <c r="M20" s="11"/>
      <c r="N20" s="12">
        <v>186916814</v>
      </c>
      <c r="O20" s="13"/>
      <c r="P20" s="74">
        <f t="shared" si="7"/>
        <v>9490391081</v>
      </c>
      <c r="Q20" s="78">
        <v>33431310.01</v>
      </c>
      <c r="R20" s="78"/>
      <c r="S20" s="78"/>
      <c r="T20" s="14">
        <v>73819.05</v>
      </c>
      <c r="U20" s="14"/>
      <c r="V20" s="1">
        <v>33357490.96</v>
      </c>
      <c r="W20" s="7"/>
      <c r="X20" s="79">
        <v>33357490.96</v>
      </c>
      <c r="Y20" s="15">
        <v>3593713.89</v>
      </c>
      <c r="Z20" s="15">
        <v>1302256.97</v>
      </c>
      <c r="AA20" s="80">
        <v>1136973.76</v>
      </c>
      <c r="AB20" s="16">
        <v>97114646</v>
      </c>
      <c r="AC20" s="16"/>
      <c r="AD20" s="16"/>
      <c r="AE20" s="16">
        <v>57245001</v>
      </c>
      <c r="AF20" s="16"/>
      <c r="AG20" s="16"/>
      <c r="AH20" s="81">
        <f t="shared" si="8"/>
        <v>193750082.57999998</v>
      </c>
      <c r="AI20" s="17">
        <v>102702600</v>
      </c>
      <c r="AJ20" s="17">
        <v>809656751</v>
      </c>
      <c r="AK20" s="17">
        <v>572077100</v>
      </c>
      <c r="AL20" s="17">
        <v>370703153</v>
      </c>
      <c r="AM20" s="17">
        <v>10987800</v>
      </c>
      <c r="AN20" s="17">
        <v>99629700</v>
      </c>
      <c r="AO20" s="82">
        <f t="shared" si="1"/>
        <v>1965757104</v>
      </c>
      <c r="AP20" s="18">
        <v>14984240</v>
      </c>
      <c r="AQ20" s="18">
        <v>11786140</v>
      </c>
      <c r="AR20" s="18">
        <v>3700000</v>
      </c>
      <c r="AS20" s="83">
        <f t="shared" si="2"/>
        <v>30470380</v>
      </c>
      <c r="AT20" s="17">
        <v>116500</v>
      </c>
      <c r="AU20" s="17">
        <v>384750</v>
      </c>
      <c r="AV20" s="17"/>
      <c r="AW20" s="17">
        <v>1066000</v>
      </c>
      <c r="AX20" s="17"/>
      <c r="AY20" s="17"/>
      <c r="AZ20" s="17"/>
      <c r="BA20" s="17"/>
      <c r="BB20" s="17"/>
      <c r="BC20" s="17"/>
      <c r="BD20" s="17"/>
      <c r="BE20" s="17"/>
      <c r="BF20" s="17"/>
      <c r="BG20" s="17"/>
      <c r="BH20" s="17"/>
      <c r="BI20" s="17"/>
      <c r="BJ20" s="17"/>
      <c r="BK20" s="17"/>
      <c r="BL20" s="17">
        <f t="shared" si="9"/>
        <v>1066000</v>
      </c>
      <c r="BM20" s="17"/>
      <c r="BN20" s="17"/>
      <c r="BO20" s="17"/>
      <c r="BP20" s="9"/>
      <c r="BQ20" s="7"/>
      <c r="BR20" s="7"/>
      <c r="BS20" s="19">
        <f t="shared" si="10"/>
        <v>0.345</v>
      </c>
      <c r="BT20" s="19">
        <f t="shared" si="11"/>
        <v>0.037</v>
      </c>
      <c r="BU20" s="19">
        <f t="shared" si="12"/>
        <v>0.013</v>
      </c>
      <c r="BV20" s="19">
        <f t="shared" si="20"/>
        <v>0.012</v>
      </c>
      <c r="BW20" s="19">
        <f t="shared" si="13"/>
        <v>1.004</v>
      </c>
      <c r="BX20" s="19">
        <f t="shared" si="14"/>
        <v>0</v>
      </c>
      <c r="BY20" s="19">
        <f t="shared" si="15"/>
        <v>0</v>
      </c>
      <c r="BZ20" s="19">
        <f t="shared" si="16"/>
        <v>0.592</v>
      </c>
      <c r="CA20" s="19">
        <f t="shared" si="17"/>
        <v>0</v>
      </c>
      <c r="CB20" s="19">
        <f t="shared" si="18"/>
        <v>0</v>
      </c>
      <c r="CC20" s="19">
        <f t="shared" si="19"/>
        <v>2.003</v>
      </c>
      <c r="CD20" s="19">
        <f t="shared" si="3"/>
        <v>2.0415394995459404</v>
      </c>
      <c r="CE20" s="89"/>
      <c r="CF20" s="7"/>
      <c r="CG20" s="7"/>
      <c r="CH20" s="17"/>
      <c r="CI20" s="92"/>
      <c r="CJ20" s="8" t="s">
        <v>187</v>
      </c>
      <c r="CK20" s="8" t="s">
        <v>197</v>
      </c>
      <c r="CL20" s="20">
        <v>784364100</v>
      </c>
      <c r="CM20" s="20">
        <v>1649242</v>
      </c>
      <c r="CN20" s="21">
        <f t="shared" si="4"/>
        <v>0.211</v>
      </c>
    </row>
    <row r="21" spans="1:92" s="2" customFormat="1" ht="17.25" customHeight="1">
      <c r="A21" s="10" t="s">
        <v>143</v>
      </c>
      <c r="B21" s="4" t="s">
        <v>144</v>
      </c>
      <c r="C21" s="73">
        <v>1412465600</v>
      </c>
      <c r="D21" s="73">
        <v>462456034</v>
      </c>
      <c r="E21" s="74">
        <f t="shared" si="0"/>
        <v>1874921634</v>
      </c>
      <c r="F21" s="72"/>
      <c r="G21" s="72">
        <f t="shared" si="5"/>
        <v>1874921634</v>
      </c>
      <c r="H21" s="11"/>
      <c r="I21" s="74">
        <f t="shared" si="6"/>
        <v>1874921634</v>
      </c>
      <c r="J21" s="75">
        <v>0.981</v>
      </c>
      <c r="K21" s="76">
        <v>86.7</v>
      </c>
      <c r="L21" s="77"/>
      <c r="M21" s="11"/>
      <c r="N21" s="12"/>
      <c r="O21" s="13">
        <v>288869540</v>
      </c>
      <c r="P21" s="74">
        <f t="shared" si="7"/>
        <v>2163791174</v>
      </c>
      <c r="Q21" s="78">
        <v>7622275.3</v>
      </c>
      <c r="R21" s="78"/>
      <c r="S21" s="78"/>
      <c r="T21" s="14">
        <v>9708.96</v>
      </c>
      <c r="U21" s="14"/>
      <c r="V21" s="1">
        <v>7612566.34</v>
      </c>
      <c r="W21" s="7"/>
      <c r="X21" s="79">
        <v>7612566.34</v>
      </c>
      <c r="Y21" s="15">
        <v>820121.43</v>
      </c>
      <c r="Z21" s="15">
        <v>297187.08</v>
      </c>
      <c r="AA21" s="80">
        <v>259468.42</v>
      </c>
      <c r="AB21" s="16">
        <v>3653674</v>
      </c>
      <c r="AC21" s="16"/>
      <c r="AD21" s="16"/>
      <c r="AE21" s="16">
        <v>5731697.74</v>
      </c>
      <c r="AF21" s="16"/>
      <c r="AG21" s="16"/>
      <c r="AH21" s="81">
        <f t="shared" si="8"/>
        <v>18374715.009999998</v>
      </c>
      <c r="AI21" s="17">
        <v>3994800</v>
      </c>
      <c r="AJ21" s="17"/>
      <c r="AK21" s="17">
        <v>24545000</v>
      </c>
      <c r="AL21" s="17">
        <v>8478100</v>
      </c>
      <c r="AM21" s="17"/>
      <c r="AN21" s="17">
        <v>2539200</v>
      </c>
      <c r="AO21" s="82">
        <f t="shared" si="1"/>
        <v>39557100</v>
      </c>
      <c r="AP21" s="18">
        <v>1125400</v>
      </c>
      <c r="AQ21" s="18">
        <v>2439413.92</v>
      </c>
      <c r="AR21" s="18">
        <v>264000</v>
      </c>
      <c r="AS21" s="83">
        <f t="shared" si="2"/>
        <v>3828813.92</v>
      </c>
      <c r="AT21" s="17">
        <v>2500</v>
      </c>
      <c r="AU21" s="17">
        <v>39250</v>
      </c>
      <c r="AV21" s="17"/>
      <c r="AW21" s="17"/>
      <c r="AX21" s="17"/>
      <c r="AY21" s="17"/>
      <c r="AZ21" s="17"/>
      <c r="BA21" s="17"/>
      <c r="BB21" s="17"/>
      <c r="BC21" s="17"/>
      <c r="BD21" s="17"/>
      <c r="BE21" s="17"/>
      <c r="BF21" s="17"/>
      <c r="BG21" s="17"/>
      <c r="BH21" s="17"/>
      <c r="BI21" s="17"/>
      <c r="BJ21" s="17"/>
      <c r="BK21" s="17"/>
      <c r="BL21" s="17">
        <f t="shared" si="9"/>
        <v>0</v>
      </c>
      <c r="BM21" s="17"/>
      <c r="BN21" s="17"/>
      <c r="BO21" s="17"/>
      <c r="BP21" s="9"/>
      <c r="BQ21" s="7"/>
      <c r="BR21" s="7"/>
      <c r="BS21" s="19">
        <f t="shared" si="10"/>
        <v>0.406</v>
      </c>
      <c r="BT21" s="19">
        <f t="shared" si="11"/>
        <v>0.044</v>
      </c>
      <c r="BU21" s="19">
        <f t="shared" si="12"/>
        <v>0.016</v>
      </c>
      <c r="BV21" s="19">
        <f t="shared" si="20"/>
        <v>0.014</v>
      </c>
      <c r="BW21" s="19">
        <f t="shared" si="13"/>
        <v>0.195</v>
      </c>
      <c r="BX21" s="19">
        <f t="shared" si="14"/>
        <v>0</v>
      </c>
      <c r="BY21" s="19">
        <f t="shared" si="15"/>
        <v>0</v>
      </c>
      <c r="BZ21" s="19">
        <f t="shared" si="16"/>
        <v>0.306</v>
      </c>
      <c r="CA21" s="19">
        <f t="shared" si="17"/>
        <v>0</v>
      </c>
      <c r="CB21" s="19">
        <f t="shared" si="18"/>
        <v>0</v>
      </c>
      <c r="CC21" s="19">
        <f t="shared" si="19"/>
        <v>0.9810000000000001</v>
      </c>
      <c r="CD21" s="19">
        <f t="shared" si="3"/>
        <v>0.8491907736194508</v>
      </c>
      <c r="CE21" s="89"/>
      <c r="CF21" s="7"/>
      <c r="CG21" s="7"/>
      <c r="CH21" s="17"/>
      <c r="CI21" s="92"/>
      <c r="CJ21" s="8" t="s">
        <v>189</v>
      </c>
      <c r="CK21" s="8" t="s">
        <v>193</v>
      </c>
      <c r="CL21" s="20">
        <v>208441000</v>
      </c>
      <c r="CM21" s="20">
        <v>200000</v>
      </c>
      <c r="CN21" s="21">
        <f t="shared" si="4"/>
        <v>0.096</v>
      </c>
    </row>
    <row r="22" spans="1:92" s="2" customFormat="1" ht="17.25" customHeight="1">
      <c r="A22" s="10" t="s">
        <v>145</v>
      </c>
      <c r="B22" s="4" t="s">
        <v>146</v>
      </c>
      <c r="C22" s="73">
        <v>910867570</v>
      </c>
      <c r="D22" s="73">
        <v>1376605014</v>
      </c>
      <c r="E22" s="74">
        <f t="shared" si="0"/>
        <v>2287472584</v>
      </c>
      <c r="F22" s="72"/>
      <c r="G22" s="72">
        <f t="shared" si="5"/>
        <v>2287472584</v>
      </c>
      <c r="H22" s="11"/>
      <c r="I22" s="74">
        <f t="shared" si="6"/>
        <v>2287472584</v>
      </c>
      <c r="J22" s="75">
        <v>2.3</v>
      </c>
      <c r="K22" s="76">
        <v>97.98</v>
      </c>
      <c r="L22" s="77"/>
      <c r="M22" s="11"/>
      <c r="N22" s="12"/>
      <c r="O22" s="13">
        <v>48210634</v>
      </c>
      <c r="P22" s="74">
        <f t="shared" si="7"/>
        <v>2335683218</v>
      </c>
      <c r="Q22" s="78">
        <v>8227790.52</v>
      </c>
      <c r="R22" s="78"/>
      <c r="S22" s="78"/>
      <c r="T22" s="14">
        <v>39041.19</v>
      </c>
      <c r="U22" s="14"/>
      <c r="V22" s="1">
        <v>8188749.329999999</v>
      </c>
      <c r="W22" s="7"/>
      <c r="X22" s="79">
        <v>8188749.329999999</v>
      </c>
      <c r="Y22" s="15">
        <v>882122.95</v>
      </c>
      <c r="Z22" s="15">
        <v>319645.79</v>
      </c>
      <c r="AA22" s="80">
        <v>279038.11</v>
      </c>
      <c r="AB22" s="16">
        <v>13152813</v>
      </c>
      <c r="AC22" s="16">
        <v>14764513</v>
      </c>
      <c r="AD22" s="16"/>
      <c r="AE22" s="16">
        <v>15000655.81</v>
      </c>
      <c r="AF22" s="16">
        <v>22874.73</v>
      </c>
      <c r="AG22" s="16"/>
      <c r="AH22" s="81">
        <f t="shared" si="8"/>
        <v>52610412.72</v>
      </c>
      <c r="AI22" s="17">
        <v>43446500</v>
      </c>
      <c r="AJ22" s="17"/>
      <c r="AK22" s="17">
        <v>92676700</v>
      </c>
      <c r="AL22" s="17">
        <v>15485857</v>
      </c>
      <c r="AM22" s="17"/>
      <c r="AN22" s="17">
        <v>30510717</v>
      </c>
      <c r="AO22" s="82">
        <f t="shared" si="1"/>
        <v>182119774</v>
      </c>
      <c r="AP22" s="18">
        <v>2850000</v>
      </c>
      <c r="AQ22" s="18">
        <v>3231962.86</v>
      </c>
      <c r="AR22" s="18">
        <v>40000</v>
      </c>
      <c r="AS22" s="83">
        <f t="shared" si="2"/>
        <v>6121962.859999999</v>
      </c>
      <c r="AT22" s="17">
        <v>54000</v>
      </c>
      <c r="AU22" s="17">
        <v>272750</v>
      </c>
      <c r="AV22" s="17"/>
      <c r="AW22" s="17"/>
      <c r="AX22" s="17"/>
      <c r="AY22" s="17"/>
      <c r="AZ22" s="17"/>
      <c r="BA22" s="17"/>
      <c r="BB22" s="17"/>
      <c r="BC22" s="17"/>
      <c r="BD22" s="17"/>
      <c r="BE22" s="17"/>
      <c r="BF22" s="17"/>
      <c r="BG22" s="17"/>
      <c r="BH22" s="17"/>
      <c r="BI22" s="17"/>
      <c r="BJ22" s="17"/>
      <c r="BK22" s="17"/>
      <c r="BL22" s="17">
        <f t="shared" si="9"/>
        <v>0</v>
      </c>
      <c r="BM22" s="17"/>
      <c r="BN22" s="17"/>
      <c r="BO22" s="17"/>
      <c r="BP22" s="9"/>
      <c r="BQ22" s="7"/>
      <c r="BR22" s="7"/>
      <c r="BS22" s="19">
        <f t="shared" si="10"/>
        <v>0.358</v>
      </c>
      <c r="BT22" s="19">
        <f t="shared" si="11"/>
        <v>0.039</v>
      </c>
      <c r="BU22" s="19">
        <f t="shared" si="12"/>
        <v>0.014</v>
      </c>
      <c r="BV22" s="19">
        <f t="shared" si="20"/>
        <v>0.012</v>
      </c>
      <c r="BW22" s="19">
        <f t="shared" si="13"/>
        <v>0.575</v>
      </c>
      <c r="BX22" s="19">
        <f t="shared" si="14"/>
        <v>0.645</v>
      </c>
      <c r="BY22" s="19">
        <f t="shared" si="15"/>
        <v>0</v>
      </c>
      <c r="BZ22" s="19">
        <f t="shared" si="16"/>
        <v>0.656</v>
      </c>
      <c r="CA22" s="19">
        <f t="shared" si="17"/>
        <v>0.001</v>
      </c>
      <c r="CB22" s="19">
        <f t="shared" si="18"/>
        <v>0</v>
      </c>
      <c r="CC22" s="19">
        <f t="shared" si="19"/>
        <v>2.3</v>
      </c>
      <c r="CD22" s="19">
        <f t="shared" si="3"/>
        <v>2.252463532492616</v>
      </c>
      <c r="CE22" s="89"/>
      <c r="CF22" s="7"/>
      <c r="CG22" s="7"/>
      <c r="CH22" s="17"/>
      <c r="CI22" s="92"/>
      <c r="CJ22" s="8"/>
      <c r="CK22" s="8"/>
      <c r="CL22" s="20"/>
      <c r="CM22" s="20"/>
      <c r="CN22" s="84" t="s">
        <v>199</v>
      </c>
    </row>
    <row r="23" spans="1:93" s="2" customFormat="1" ht="17.25" customHeight="1">
      <c r="A23" s="10" t="s">
        <v>147</v>
      </c>
      <c r="B23" s="4" t="s">
        <v>148</v>
      </c>
      <c r="C23" s="73">
        <v>5675730365</v>
      </c>
      <c r="D23" s="73">
        <v>2174011500</v>
      </c>
      <c r="E23" s="74">
        <f t="shared" si="0"/>
        <v>7849741865</v>
      </c>
      <c r="F23" s="72"/>
      <c r="G23" s="72">
        <f t="shared" si="5"/>
        <v>7849741865</v>
      </c>
      <c r="H23" s="11">
        <v>1191240</v>
      </c>
      <c r="I23" s="74">
        <f t="shared" si="6"/>
        <v>7850933105</v>
      </c>
      <c r="J23" s="75">
        <v>0.978</v>
      </c>
      <c r="K23" s="76">
        <v>92.92</v>
      </c>
      <c r="L23" s="77"/>
      <c r="M23" s="11"/>
      <c r="N23" s="12"/>
      <c r="O23" s="13">
        <v>601081598</v>
      </c>
      <c r="P23" s="74">
        <f t="shared" si="7"/>
        <v>8452014703</v>
      </c>
      <c r="Q23" s="78">
        <v>29773475.23</v>
      </c>
      <c r="R23" s="78"/>
      <c r="S23" s="78"/>
      <c r="T23" s="14">
        <v>29943.8</v>
      </c>
      <c r="U23" s="14"/>
      <c r="V23" s="1">
        <v>29743531.43</v>
      </c>
      <c r="W23" s="7"/>
      <c r="X23" s="79">
        <v>29743531.43</v>
      </c>
      <c r="Y23" s="15">
        <v>3204386.48</v>
      </c>
      <c r="Z23" s="15"/>
      <c r="AA23" s="80">
        <v>1013799.5</v>
      </c>
      <c r="AB23" s="16"/>
      <c r="AC23" s="16">
        <v>20468190</v>
      </c>
      <c r="AD23" s="16">
        <v>3789838</v>
      </c>
      <c r="AE23" s="16">
        <v>18528202</v>
      </c>
      <c r="AF23" s="16"/>
      <c r="AG23" s="16"/>
      <c r="AH23" s="81">
        <f t="shared" si="8"/>
        <v>76747947.41</v>
      </c>
      <c r="AI23" s="17"/>
      <c r="AJ23" s="17">
        <v>5525000</v>
      </c>
      <c r="AK23" s="17">
        <v>62824300</v>
      </c>
      <c r="AL23" s="17">
        <v>23940500</v>
      </c>
      <c r="AM23" s="17"/>
      <c r="AN23" s="17">
        <v>2722000</v>
      </c>
      <c r="AO23" s="82">
        <f t="shared" si="1"/>
        <v>95011800</v>
      </c>
      <c r="AP23" s="18">
        <v>2638415</v>
      </c>
      <c r="AQ23" s="18">
        <v>6111939.43</v>
      </c>
      <c r="AR23" s="18">
        <v>563443.57</v>
      </c>
      <c r="AS23" s="83">
        <f t="shared" si="2"/>
        <v>9313798</v>
      </c>
      <c r="AT23" s="17">
        <v>6000</v>
      </c>
      <c r="AU23" s="17">
        <v>61250</v>
      </c>
      <c r="AV23" s="17"/>
      <c r="AW23" s="17"/>
      <c r="AX23" s="17"/>
      <c r="AY23" s="17"/>
      <c r="AZ23" s="17"/>
      <c r="BA23" s="17"/>
      <c r="BB23" s="17"/>
      <c r="BC23" s="17"/>
      <c r="BD23" s="17"/>
      <c r="BE23" s="17"/>
      <c r="BF23" s="17"/>
      <c r="BG23" s="17"/>
      <c r="BH23" s="17"/>
      <c r="BI23" s="17"/>
      <c r="BJ23" s="17"/>
      <c r="BK23" s="17"/>
      <c r="BL23" s="17">
        <f t="shared" si="9"/>
        <v>0</v>
      </c>
      <c r="BM23" s="17"/>
      <c r="BN23" s="17"/>
      <c r="BO23" s="17"/>
      <c r="BP23" s="9"/>
      <c r="BQ23" s="7"/>
      <c r="BR23" s="7"/>
      <c r="BS23" s="19">
        <f t="shared" si="10"/>
        <v>0.379</v>
      </c>
      <c r="BT23" s="19">
        <f t="shared" si="11"/>
        <v>0.041</v>
      </c>
      <c r="BU23" s="19">
        <f t="shared" si="12"/>
        <v>0</v>
      </c>
      <c r="BV23" s="19">
        <f t="shared" si="20"/>
        <v>0.013</v>
      </c>
      <c r="BW23" s="19">
        <f t="shared" si="13"/>
        <v>0</v>
      </c>
      <c r="BX23" s="19">
        <f t="shared" si="14"/>
        <v>0.261</v>
      </c>
      <c r="BY23" s="19">
        <f t="shared" si="15"/>
        <v>0.048</v>
      </c>
      <c r="BZ23" s="19">
        <f t="shared" si="16"/>
        <v>0.236</v>
      </c>
      <c r="CA23" s="19">
        <f t="shared" si="17"/>
        <v>0</v>
      </c>
      <c r="CB23" s="19">
        <f t="shared" si="18"/>
        <v>0</v>
      </c>
      <c r="CC23" s="19">
        <f t="shared" si="19"/>
        <v>0.978</v>
      </c>
      <c r="CD23" s="19">
        <f t="shared" si="3"/>
        <v>0.9080432311926611</v>
      </c>
      <c r="CE23" s="89"/>
      <c r="CF23" s="7"/>
      <c r="CG23" s="7"/>
      <c r="CH23" s="17"/>
      <c r="CI23" s="92"/>
      <c r="CJ23" s="5"/>
      <c r="CK23" s="6"/>
      <c r="CL23" s="6"/>
      <c r="CM23" s="6"/>
      <c r="CN23" s="6"/>
      <c r="CO23" s="5"/>
    </row>
    <row r="24" spans="1:93" s="2" customFormat="1" ht="17.25" customHeight="1">
      <c r="A24" s="10" t="s">
        <v>149</v>
      </c>
      <c r="B24" s="4" t="s">
        <v>150</v>
      </c>
      <c r="C24" s="73">
        <v>1079663400</v>
      </c>
      <c r="D24" s="73">
        <v>2170876585</v>
      </c>
      <c r="E24" s="74">
        <f t="shared" si="0"/>
        <v>3250539985</v>
      </c>
      <c r="F24" s="72">
        <v>35000</v>
      </c>
      <c r="G24" s="72">
        <f t="shared" si="5"/>
        <v>3250504985</v>
      </c>
      <c r="H24" s="11">
        <v>3708597</v>
      </c>
      <c r="I24" s="74">
        <f t="shared" si="6"/>
        <v>3254213582</v>
      </c>
      <c r="J24" s="75">
        <v>2.565</v>
      </c>
      <c r="K24" s="76">
        <v>85.64</v>
      </c>
      <c r="L24" s="77"/>
      <c r="M24" s="11"/>
      <c r="N24" s="12"/>
      <c r="O24" s="13">
        <v>546806718</v>
      </c>
      <c r="P24" s="74">
        <f t="shared" si="7"/>
        <v>3801020300</v>
      </c>
      <c r="Q24" s="78">
        <v>13389657.7</v>
      </c>
      <c r="R24" s="78"/>
      <c r="S24" s="78"/>
      <c r="T24" s="14">
        <v>14902.95</v>
      </c>
      <c r="U24" s="14"/>
      <c r="V24" s="1">
        <v>13374754.75</v>
      </c>
      <c r="W24" s="7"/>
      <c r="X24" s="79">
        <v>13374754.75</v>
      </c>
      <c r="Y24" s="15">
        <v>1440926.32</v>
      </c>
      <c r="Z24" s="15">
        <v>522146.8</v>
      </c>
      <c r="AA24" s="80">
        <v>455878.49</v>
      </c>
      <c r="AB24" s="16">
        <v>46178349</v>
      </c>
      <c r="AC24" s="16"/>
      <c r="AD24" s="16"/>
      <c r="AE24" s="16">
        <v>21169901.45</v>
      </c>
      <c r="AF24" s="16">
        <v>325421</v>
      </c>
      <c r="AG24" s="16"/>
      <c r="AH24" s="81">
        <f t="shared" si="8"/>
        <v>83467377.81</v>
      </c>
      <c r="AI24" s="17">
        <v>74067600</v>
      </c>
      <c r="AJ24" s="17"/>
      <c r="AK24" s="17">
        <v>922839750</v>
      </c>
      <c r="AL24" s="17">
        <v>68030000</v>
      </c>
      <c r="AM24" s="17">
        <v>2498000</v>
      </c>
      <c r="AN24" s="17">
        <v>59062400</v>
      </c>
      <c r="AO24" s="82">
        <f t="shared" si="1"/>
        <v>1126497750</v>
      </c>
      <c r="AP24" s="18">
        <v>2750000</v>
      </c>
      <c r="AQ24" s="18">
        <v>9186796</v>
      </c>
      <c r="AR24" s="18">
        <v>800000</v>
      </c>
      <c r="AS24" s="83">
        <f t="shared" si="2"/>
        <v>12736796</v>
      </c>
      <c r="AT24" s="17">
        <v>583500</v>
      </c>
      <c r="AU24" s="17">
        <v>1087500</v>
      </c>
      <c r="AV24" s="17"/>
      <c r="AW24" s="17"/>
      <c r="AX24" s="17"/>
      <c r="AY24" s="17"/>
      <c r="AZ24" s="17">
        <v>35000</v>
      </c>
      <c r="BA24" s="17"/>
      <c r="BB24" s="17"/>
      <c r="BC24" s="17"/>
      <c r="BD24" s="17"/>
      <c r="BE24" s="17"/>
      <c r="BF24" s="17"/>
      <c r="BG24" s="17"/>
      <c r="BH24" s="17"/>
      <c r="BI24" s="17"/>
      <c r="BJ24" s="17"/>
      <c r="BK24" s="17"/>
      <c r="BL24" s="17">
        <f t="shared" si="9"/>
        <v>35000</v>
      </c>
      <c r="BM24" s="17"/>
      <c r="BN24" s="17"/>
      <c r="BO24" s="17"/>
      <c r="BP24" s="9"/>
      <c r="BQ24" s="7"/>
      <c r="BR24" s="7"/>
      <c r="BS24" s="19">
        <f t="shared" si="10"/>
        <v>0.411</v>
      </c>
      <c r="BT24" s="19">
        <f t="shared" si="11"/>
        <v>0.044</v>
      </c>
      <c r="BU24" s="19">
        <f t="shared" si="12"/>
        <v>0.016</v>
      </c>
      <c r="BV24" s="19">
        <f t="shared" si="20"/>
        <v>0.014</v>
      </c>
      <c r="BW24" s="19">
        <f t="shared" si="13"/>
        <v>1.419</v>
      </c>
      <c r="BX24" s="19">
        <f t="shared" si="14"/>
        <v>0</v>
      </c>
      <c r="BY24" s="19">
        <f t="shared" si="15"/>
        <v>0</v>
      </c>
      <c r="BZ24" s="19">
        <f t="shared" si="16"/>
        <v>0.651</v>
      </c>
      <c r="CA24" s="19">
        <f t="shared" si="17"/>
        <v>0.01</v>
      </c>
      <c r="CB24" s="19">
        <f t="shared" si="18"/>
        <v>0</v>
      </c>
      <c r="CC24" s="19">
        <f t="shared" si="19"/>
        <v>2.5649999999999995</v>
      </c>
      <c r="CD24" s="19">
        <f t="shared" si="3"/>
        <v>2.195920337757733</v>
      </c>
      <c r="CE24" s="89"/>
      <c r="CF24" s="7"/>
      <c r="CG24" s="7"/>
      <c r="CH24" s="17"/>
      <c r="CI24" s="92"/>
      <c r="CJ24" s="5"/>
      <c r="CK24" s="6"/>
      <c r="CL24" s="6"/>
      <c r="CM24" s="6"/>
      <c r="CN24" s="6"/>
      <c r="CO24" s="5"/>
    </row>
    <row r="25" spans="1:93" s="2" customFormat="1" ht="17.25" customHeight="1">
      <c r="A25" s="10" t="s">
        <v>151</v>
      </c>
      <c r="B25" s="4" t="s">
        <v>152</v>
      </c>
      <c r="C25" s="73">
        <v>876606400</v>
      </c>
      <c r="D25" s="73">
        <v>474078300</v>
      </c>
      <c r="E25" s="74">
        <f t="shared" si="0"/>
        <v>1350684700</v>
      </c>
      <c r="F25" s="72"/>
      <c r="G25" s="72">
        <f t="shared" si="5"/>
        <v>1350684700</v>
      </c>
      <c r="H25" s="11"/>
      <c r="I25" s="74">
        <f t="shared" si="6"/>
        <v>1350684700</v>
      </c>
      <c r="J25" s="75">
        <v>0.697</v>
      </c>
      <c r="K25" s="76">
        <v>96.55</v>
      </c>
      <c r="L25" s="77"/>
      <c r="M25" s="11"/>
      <c r="N25" s="12"/>
      <c r="O25" s="13">
        <v>48432009</v>
      </c>
      <c r="P25" s="74">
        <f t="shared" si="7"/>
        <v>1399116709</v>
      </c>
      <c r="Q25" s="78">
        <v>4928596.1</v>
      </c>
      <c r="R25" s="78"/>
      <c r="S25" s="78"/>
      <c r="T25" s="14">
        <v>2786.56</v>
      </c>
      <c r="U25" s="14"/>
      <c r="V25" s="1">
        <v>4925809.54</v>
      </c>
      <c r="W25" s="7"/>
      <c r="X25" s="79">
        <v>4925809.54</v>
      </c>
      <c r="Y25" s="15">
        <v>530680.84</v>
      </c>
      <c r="Z25" s="15">
        <v>192301.69</v>
      </c>
      <c r="AA25" s="80">
        <v>167895.95</v>
      </c>
      <c r="AB25" s="16">
        <v>123199</v>
      </c>
      <c r="AC25" s="16"/>
      <c r="AD25" s="16"/>
      <c r="AE25" s="16">
        <v>3470566</v>
      </c>
      <c r="AF25" s="16"/>
      <c r="AG25" s="16"/>
      <c r="AH25" s="81">
        <f t="shared" si="8"/>
        <v>9410453.02</v>
      </c>
      <c r="AI25" s="17"/>
      <c r="AJ25" s="17"/>
      <c r="AK25" s="17">
        <v>5262200</v>
      </c>
      <c r="AL25" s="17">
        <v>1929100</v>
      </c>
      <c r="AM25" s="17"/>
      <c r="AN25" s="17"/>
      <c r="AO25" s="82">
        <f t="shared" si="1"/>
        <v>7191300</v>
      </c>
      <c r="AP25" s="18">
        <v>650000</v>
      </c>
      <c r="AQ25" s="18">
        <v>2636783.69</v>
      </c>
      <c r="AR25" s="18">
        <v>60274</v>
      </c>
      <c r="AS25" s="83">
        <f t="shared" si="2"/>
        <v>3347057.69</v>
      </c>
      <c r="AT25" s="17"/>
      <c r="AU25" s="17">
        <v>3500</v>
      </c>
      <c r="AV25" s="17"/>
      <c r="AW25" s="17"/>
      <c r="AX25" s="17"/>
      <c r="AY25" s="17"/>
      <c r="AZ25" s="17"/>
      <c r="BA25" s="17"/>
      <c r="BB25" s="17"/>
      <c r="BC25" s="17"/>
      <c r="BD25" s="17"/>
      <c r="BE25" s="17"/>
      <c r="BF25" s="17"/>
      <c r="BG25" s="17"/>
      <c r="BH25" s="17"/>
      <c r="BI25" s="17"/>
      <c r="BJ25" s="17"/>
      <c r="BK25" s="17"/>
      <c r="BL25" s="17">
        <f t="shared" si="9"/>
        <v>0</v>
      </c>
      <c r="BM25" s="17"/>
      <c r="BN25" s="17"/>
      <c r="BO25" s="17"/>
      <c r="BP25" s="9"/>
      <c r="BQ25" s="7"/>
      <c r="BR25" s="7"/>
      <c r="BS25" s="19">
        <f t="shared" si="10"/>
        <v>0.365</v>
      </c>
      <c r="BT25" s="19">
        <f t="shared" si="11"/>
        <v>0.039</v>
      </c>
      <c r="BU25" s="19">
        <f>ROUND(Z25/I25*100,3)+0.001</f>
        <v>0.015</v>
      </c>
      <c r="BV25" s="19">
        <f t="shared" si="20"/>
        <v>0.012</v>
      </c>
      <c r="BW25" s="19">
        <f t="shared" si="13"/>
        <v>0.009</v>
      </c>
      <c r="BX25" s="19">
        <f t="shared" si="14"/>
        <v>0</v>
      </c>
      <c r="BY25" s="19">
        <f t="shared" si="15"/>
        <v>0</v>
      </c>
      <c r="BZ25" s="19">
        <f t="shared" si="16"/>
        <v>0.257</v>
      </c>
      <c r="CA25" s="19">
        <f t="shared" si="17"/>
        <v>0</v>
      </c>
      <c r="CB25" s="19">
        <f t="shared" si="18"/>
        <v>0</v>
      </c>
      <c r="CC25" s="19">
        <f t="shared" si="19"/>
        <v>0.6970000000000001</v>
      </c>
      <c r="CD25" s="19">
        <f t="shared" si="3"/>
        <v>0.6725995736785958</v>
      </c>
      <c r="CE25" s="89"/>
      <c r="CF25" s="7"/>
      <c r="CG25" s="7"/>
      <c r="CH25" s="17"/>
      <c r="CI25" s="92"/>
      <c r="CJ25" s="5"/>
      <c r="CK25" s="6"/>
      <c r="CL25" s="6"/>
      <c r="CM25" s="6"/>
      <c r="CN25" s="6"/>
      <c r="CO25" s="5"/>
    </row>
    <row r="26" spans="1:93" s="2" customFormat="1" ht="17.25" customHeight="1">
      <c r="A26" s="10" t="s">
        <v>155</v>
      </c>
      <c r="B26" s="4" t="s">
        <v>154</v>
      </c>
      <c r="C26" s="73">
        <v>567754900</v>
      </c>
      <c r="D26" s="73">
        <v>742240500</v>
      </c>
      <c r="E26" s="74">
        <f t="shared" si="0"/>
        <v>1309995400</v>
      </c>
      <c r="F26" s="72">
        <v>14500</v>
      </c>
      <c r="G26" s="72">
        <f t="shared" si="5"/>
        <v>1309980900</v>
      </c>
      <c r="H26" s="11"/>
      <c r="I26" s="74">
        <f t="shared" si="6"/>
        <v>1309980900</v>
      </c>
      <c r="J26" s="75">
        <v>1.961</v>
      </c>
      <c r="K26" s="76">
        <v>94.24</v>
      </c>
      <c r="L26" s="77"/>
      <c r="M26" s="11"/>
      <c r="N26" s="12"/>
      <c r="O26" s="13">
        <v>80769529</v>
      </c>
      <c r="P26" s="74">
        <f t="shared" si="7"/>
        <v>1390750429</v>
      </c>
      <c r="Q26" s="78">
        <v>4899124.63</v>
      </c>
      <c r="R26" s="78"/>
      <c r="S26" s="78"/>
      <c r="T26" s="14">
        <v>7672.74</v>
      </c>
      <c r="U26" s="14"/>
      <c r="V26" s="1">
        <v>4891451.89</v>
      </c>
      <c r="W26" s="7"/>
      <c r="X26" s="79">
        <v>4891451.89</v>
      </c>
      <c r="Y26" s="15">
        <v>526979.62</v>
      </c>
      <c r="Z26" s="15">
        <v>190961.42</v>
      </c>
      <c r="AA26" s="80">
        <v>166725.31</v>
      </c>
      <c r="AB26" s="16">
        <v>11167826</v>
      </c>
      <c r="AC26" s="16"/>
      <c r="AD26" s="16"/>
      <c r="AE26" s="16">
        <v>8340735.09</v>
      </c>
      <c r="AF26" s="16">
        <v>394000</v>
      </c>
      <c r="AG26" s="16"/>
      <c r="AH26" s="81">
        <f t="shared" si="8"/>
        <v>25678679.33</v>
      </c>
      <c r="AI26" s="17">
        <v>13415100</v>
      </c>
      <c r="AJ26" s="17"/>
      <c r="AK26" s="17">
        <v>49735200</v>
      </c>
      <c r="AL26" s="17">
        <v>4031100</v>
      </c>
      <c r="AM26" s="17">
        <v>3106600</v>
      </c>
      <c r="AN26" s="17">
        <v>39165000</v>
      </c>
      <c r="AO26" s="82">
        <f t="shared" si="1"/>
        <v>109453000</v>
      </c>
      <c r="AP26" s="18">
        <v>800000</v>
      </c>
      <c r="AQ26" s="18">
        <v>1653801</v>
      </c>
      <c r="AR26" s="18">
        <v>445000</v>
      </c>
      <c r="AS26" s="83">
        <f t="shared" si="2"/>
        <v>2898801</v>
      </c>
      <c r="AT26" s="17">
        <v>18750</v>
      </c>
      <c r="AU26" s="17">
        <v>139750</v>
      </c>
      <c r="AV26" s="17"/>
      <c r="AW26" s="17"/>
      <c r="AX26" s="17"/>
      <c r="AY26" s="17"/>
      <c r="AZ26" s="17">
        <v>14500</v>
      </c>
      <c r="BA26" s="17"/>
      <c r="BB26" s="17"/>
      <c r="BC26" s="17"/>
      <c r="BD26" s="17"/>
      <c r="BE26" s="17"/>
      <c r="BF26" s="17"/>
      <c r="BG26" s="17"/>
      <c r="BH26" s="17"/>
      <c r="BI26" s="17"/>
      <c r="BJ26" s="17"/>
      <c r="BK26" s="17"/>
      <c r="BL26" s="17">
        <f t="shared" si="9"/>
        <v>14500</v>
      </c>
      <c r="BM26" s="17"/>
      <c r="BN26" s="17"/>
      <c r="BO26" s="17"/>
      <c r="BP26" s="9"/>
      <c r="BQ26" s="7"/>
      <c r="BR26" s="7"/>
      <c r="BS26" s="19">
        <f t="shared" si="10"/>
        <v>0.373</v>
      </c>
      <c r="BT26" s="19">
        <f t="shared" si="11"/>
        <v>0.04</v>
      </c>
      <c r="BU26" s="19">
        <f t="shared" si="12"/>
        <v>0.015</v>
      </c>
      <c r="BV26" s="19">
        <f t="shared" si="20"/>
        <v>0.013</v>
      </c>
      <c r="BW26" s="19">
        <f t="shared" si="13"/>
        <v>0.853</v>
      </c>
      <c r="BX26" s="19">
        <f t="shared" si="14"/>
        <v>0</v>
      </c>
      <c r="BY26" s="19">
        <f t="shared" si="15"/>
        <v>0</v>
      </c>
      <c r="BZ26" s="19">
        <f t="shared" si="16"/>
        <v>0.637</v>
      </c>
      <c r="CA26" s="19">
        <f t="shared" si="17"/>
        <v>0.03</v>
      </c>
      <c r="CB26" s="19">
        <f t="shared" si="18"/>
        <v>0</v>
      </c>
      <c r="CC26" s="19">
        <f t="shared" si="19"/>
        <v>1.961</v>
      </c>
      <c r="CD26" s="19">
        <f t="shared" si="3"/>
        <v>1.8463901786076673</v>
      </c>
      <c r="CE26" s="89"/>
      <c r="CF26" s="7"/>
      <c r="CG26" s="7"/>
      <c r="CH26" s="17"/>
      <c r="CI26" s="92"/>
      <c r="CJ26" s="5"/>
      <c r="CK26" s="6"/>
      <c r="CL26" s="6"/>
      <c r="CM26" s="6"/>
      <c r="CN26" s="6"/>
      <c r="CO26" s="5"/>
    </row>
    <row r="27" spans="1:93" s="2" customFormat="1" ht="17.25" customHeight="1">
      <c r="A27" s="10" t="s">
        <v>153</v>
      </c>
      <c r="B27" s="4" t="s">
        <v>156</v>
      </c>
      <c r="C27" s="73">
        <v>91248800</v>
      </c>
      <c r="D27" s="73">
        <v>124905200</v>
      </c>
      <c r="E27" s="74">
        <f t="shared" si="0"/>
        <v>216154000</v>
      </c>
      <c r="F27" s="72"/>
      <c r="G27" s="72">
        <f t="shared" si="5"/>
        <v>216154000</v>
      </c>
      <c r="H27" s="11">
        <v>82835</v>
      </c>
      <c r="I27" s="74">
        <f t="shared" si="6"/>
        <v>216236835</v>
      </c>
      <c r="J27" s="75">
        <v>2.508</v>
      </c>
      <c r="K27" s="76">
        <v>95.16</v>
      </c>
      <c r="L27" s="77"/>
      <c r="M27" s="11"/>
      <c r="N27" s="12"/>
      <c r="O27" s="13">
        <v>11117350</v>
      </c>
      <c r="P27" s="74">
        <f t="shared" si="7"/>
        <v>227354185</v>
      </c>
      <c r="Q27" s="78">
        <v>800888.83</v>
      </c>
      <c r="R27" s="78"/>
      <c r="S27" s="78"/>
      <c r="T27" s="14">
        <v>837.18</v>
      </c>
      <c r="U27" s="14"/>
      <c r="V27" s="1">
        <v>800051.6499999999</v>
      </c>
      <c r="W27" s="7"/>
      <c r="X27" s="79">
        <v>800051.6499999999</v>
      </c>
      <c r="Y27" s="15">
        <v>86193.35</v>
      </c>
      <c r="Z27" s="15">
        <v>31233.78</v>
      </c>
      <c r="AA27" s="80">
        <v>27269.73</v>
      </c>
      <c r="AB27" s="16">
        <v>1757190</v>
      </c>
      <c r="AC27" s="16">
        <v>954794</v>
      </c>
      <c r="AD27" s="16"/>
      <c r="AE27" s="16">
        <v>1765860.54</v>
      </c>
      <c r="AF27" s="16"/>
      <c r="AG27" s="16"/>
      <c r="AH27" s="81">
        <f t="shared" si="8"/>
        <v>5422593.05</v>
      </c>
      <c r="AI27" s="17">
        <v>3735900</v>
      </c>
      <c r="AJ27" s="17"/>
      <c r="AK27" s="17">
        <v>8119000</v>
      </c>
      <c r="AL27" s="17">
        <v>285800</v>
      </c>
      <c r="AM27" s="17"/>
      <c r="AN27" s="17">
        <v>1644000</v>
      </c>
      <c r="AO27" s="82">
        <f t="shared" si="1"/>
        <v>13784700</v>
      </c>
      <c r="AP27" s="18">
        <v>794725.16</v>
      </c>
      <c r="AQ27" s="18">
        <v>951125.91</v>
      </c>
      <c r="AR27" s="18">
        <v>180000</v>
      </c>
      <c r="AS27" s="83">
        <f t="shared" si="2"/>
        <v>1925851.07</v>
      </c>
      <c r="AT27" s="17">
        <v>4750</v>
      </c>
      <c r="AU27" s="17">
        <v>20500</v>
      </c>
      <c r="AV27" s="17"/>
      <c r="AW27" s="17"/>
      <c r="AX27" s="17"/>
      <c r="AY27" s="17"/>
      <c r="AZ27" s="17"/>
      <c r="BA27" s="17"/>
      <c r="BB27" s="17"/>
      <c r="BC27" s="17"/>
      <c r="BD27" s="17"/>
      <c r="BE27" s="17"/>
      <c r="BF27" s="17"/>
      <c r="BG27" s="17"/>
      <c r="BH27" s="17"/>
      <c r="BI27" s="17"/>
      <c r="BJ27" s="17"/>
      <c r="BK27" s="17"/>
      <c r="BL27" s="17">
        <f t="shared" si="9"/>
        <v>0</v>
      </c>
      <c r="BM27" s="17"/>
      <c r="BN27" s="17"/>
      <c r="BO27" s="17"/>
      <c r="BP27" s="9"/>
      <c r="BQ27" s="7"/>
      <c r="BR27" s="7"/>
      <c r="BS27" s="19">
        <f t="shared" si="10"/>
        <v>0.37</v>
      </c>
      <c r="BT27" s="19">
        <f t="shared" si="11"/>
        <v>0.04</v>
      </c>
      <c r="BU27" s="19">
        <f t="shared" si="12"/>
        <v>0.014</v>
      </c>
      <c r="BV27" s="19">
        <f t="shared" si="20"/>
        <v>0.013</v>
      </c>
      <c r="BW27" s="19">
        <f t="shared" si="13"/>
        <v>0.813</v>
      </c>
      <c r="BX27" s="19">
        <f>ROUND(AC27/I27*100,3)-0.001</f>
        <v>0.441</v>
      </c>
      <c r="BY27" s="19">
        <f t="shared" si="15"/>
        <v>0</v>
      </c>
      <c r="BZ27" s="19">
        <f t="shared" si="16"/>
        <v>0.817</v>
      </c>
      <c r="CA27" s="19">
        <f t="shared" si="17"/>
        <v>0</v>
      </c>
      <c r="CB27" s="19">
        <f t="shared" si="18"/>
        <v>0</v>
      </c>
      <c r="CC27" s="19">
        <f t="shared" si="19"/>
        <v>2.508</v>
      </c>
      <c r="CD27" s="19">
        <f t="shared" si="3"/>
        <v>2.3850860937527933</v>
      </c>
      <c r="CE27" s="89"/>
      <c r="CF27" s="7"/>
      <c r="CG27" s="7"/>
      <c r="CH27" s="17"/>
      <c r="CI27" s="92"/>
      <c r="CJ27" s="5"/>
      <c r="CK27" s="6"/>
      <c r="CL27" s="6"/>
      <c r="CM27" s="6"/>
      <c r="CN27" s="6"/>
      <c r="CO27" s="5"/>
    </row>
    <row r="28" spans="1:93" s="2" customFormat="1" ht="17.25" customHeight="1">
      <c r="A28" s="10" t="s">
        <v>157</v>
      </c>
      <c r="B28" s="4" t="s">
        <v>158</v>
      </c>
      <c r="C28" s="73">
        <v>112118900</v>
      </c>
      <c r="D28" s="73">
        <v>135210800</v>
      </c>
      <c r="E28" s="74">
        <f t="shared" si="0"/>
        <v>247329700</v>
      </c>
      <c r="F28" s="72"/>
      <c r="G28" s="72">
        <f t="shared" si="5"/>
        <v>247329700</v>
      </c>
      <c r="H28" s="11">
        <v>103625</v>
      </c>
      <c r="I28" s="74">
        <f t="shared" si="6"/>
        <v>247433325</v>
      </c>
      <c r="J28" s="75">
        <v>2.291</v>
      </c>
      <c r="K28" s="76">
        <v>90.41</v>
      </c>
      <c r="L28" s="77"/>
      <c r="M28" s="11"/>
      <c r="N28" s="12"/>
      <c r="O28" s="13">
        <v>26382256</v>
      </c>
      <c r="P28" s="74">
        <f t="shared" si="7"/>
        <v>273815581</v>
      </c>
      <c r="Q28" s="78">
        <v>964555.99</v>
      </c>
      <c r="R28" s="78"/>
      <c r="S28" s="78"/>
      <c r="T28" s="14">
        <v>630.81</v>
      </c>
      <c r="U28" s="14"/>
      <c r="V28" s="1">
        <v>963925.1799999999</v>
      </c>
      <c r="W28" s="7"/>
      <c r="X28" s="79">
        <v>963925.1799999999</v>
      </c>
      <c r="Y28" s="15">
        <v>103848.24</v>
      </c>
      <c r="Z28" s="15">
        <v>37631.29</v>
      </c>
      <c r="AA28" s="80">
        <v>32855.34</v>
      </c>
      <c r="AB28" s="16"/>
      <c r="AC28" s="16">
        <v>2598943</v>
      </c>
      <c r="AD28" s="16"/>
      <c r="AE28" s="16">
        <v>1930257.84</v>
      </c>
      <c r="AF28" s="16"/>
      <c r="AG28" s="16"/>
      <c r="AH28" s="81">
        <f t="shared" si="8"/>
        <v>5667460.89</v>
      </c>
      <c r="AI28" s="17">
        <v>4102000</v>
      </c>
      <c r="AJ28" s="17"/>
      <c r="AK28" s="17">
        <v>7674900</v>
      </c>
      <c r="AL28" s="17">
        <v>1317100</v>
      </c>
      <c r="AM28" s="17"/>
      <c r="AN28" s="17">
        <v>1862000</v>
      </c>
      <c r="AO28" s="82">
        <f t="shared" si="1"/>
        <v>14956000</v>
      </c>
      <c r="AP28" s="18">
        <v>200000</v>
      </c>
      <c r="AQ28" s="18">
        <v>447298.34</v>
      </c>
      <c r="AR28" s="18">
        <v>65000</v>
      </c>
      <c r="AS28" s="83">
        <f t="shared" si="2"/>
        <v>712298.3400000001</v>
      </c>
      <c r="AT28" s="17">
        <v>4500</v>
      </c>
      <c r="AU28" s="17">
        <v>20250</v>
      </c>
      <c r="AV28" s="17"/>
      <c r="AW28" s="17"/>
      <c r="AX28" s="17"/>
      <c r="AY28" s="17"/>
      <c r="AZ28" s="17"/>
      <c r="BA28" s="17"/>
      <c r="BB28" s="17"/>
      <c r="BC28" s="17"/>
      <c r="BD28" s="17"/>
      <c r="BE28" s="17"/>
      <c r="BF28" s="17"/>
      <c r="BG28" s="17"/>
      <c r="BH28" s="17"/>
      <c r="BI28" s="17"/>
      <c r="BJ28" s="17"/>
      <c r="BK28" s="17"/>
      <c r="BL28" s="17">
        <f t="shared" si="9"/>
        <v>0</v>
      </c>
      <c r="BM28" s="17"/>
      <c r="BN28" s="17"/>
      <c r="BO28" s="17"/>
      <c r="BP28" s="9"/>
      <c r="BQ28" s="7"/>
      <c r="BR28" s="7"/>
      <c r="BS28" s="19">
        <f t="shared" si="10"/>
        <v>0.39</v>
      </c>
      <c r="BT28" s="19">
        <f t="shared" si="11"/>
        <v>0.042</v>
      </c>
      <c r="BU28" s="19">
        <f t="shared" si="12"/>
        <v>0.015</v>
      </c>
      <c r="BV28" s="19">
        <f t="shared" si="20"/>
        <v>0.013</v>
      </c>
      <c r="BW28" s="19">
        <f t="shared" si="13"/>
        <v>0</v>
      </c>
      <c r="BX28" s="19">
        <f>ROUND(AC28/I28*100,3)+0.001</f>
        <v>1.051</v>
      </c>
      <c r="BY28" s="19">
        <f t="shared" si="15"/>
        <v>0</v>
      </c>
      <c r="BZ28" s="19">
        <f t="shared" si="16"/>
        <v>0.78</v>
      </c>
      <c r="CA28" s="19">
        <f t="shared" si="17"/>
        <v>0</v>
      </c>
      <c r="CB28" s="19">
        <f t="shared" si="18"/>
        <v>0</v>
      </c>
      <c r="CC28" s="19">
        <f t="shared" si="19"/>
        <v>2.291</v>
      </c>
      <c r="CD28" s="19">
        <f t="shared" si="3"/>
        <v>2.069809493419587</v>
      </c>
      <c r="CE28" s="89"/>
      <c r="CF28" s="7"/>
      <c r="CG28" s="7"/>
      <c r="CH28" s="17"/>
      <c r="CI28" s="92"/>
      <c r="CJ28" s="5"/>
      <c r="CK28" s="6"/>
      <c r="CL28" s="6"/>
      <c r="CM28" s="6"/>
      <c r="CN28" s="6"/>
      <c r="CO28" s="5"/>
    </row>
    <row r="29" spans="1:93" s="2" customFormat="1" ht="17.25" customHeight="1">
      <c r="A29" s="10" t="s">
        <v>159</v>
      </c>
      <c r="B29" s="4" t="s">
        <v>160</v>
      </c>
      <c r="C29" s="73">
        <v>332741800</v>
      </c>
      <c r="D29" s="73">
        <v>451704000</v>
      </c>
      <c r="E29" s="74">
        <f t="shared" si="0"/>
        <v>784445800</v>
      </c>
      <c r="F29" s="72">
        <v>81700</v>
      </c>
      <c r="G29" s="72">
        <f t="shared" si="5"/>
        <v>784364100</v>
      </c>
      <c r="H29" s="11"/>
      <c r="I29" s="74">
        <f t="shared" si="6"/>
        <v>784364100</v>
      </c>
      <c r="J29" s="75">
        <v>2.346</v>
      </c>
      <c r="K29" s="76">
        <v>91.86</v>
      </c>
      <c r="L29" s="77"/>
      <c r="M29" s="11"/>
      <c r="N29" s="12"/>
      <c r="O29" s="13">
        <v>70460357</v>
      </c>
      <c r="P29" s="74">
        <f t="shared" si="7"/>
        <v>854824457</v>
      </c>
      <c r="Q29" s="78">
        <v>3011245.92</v>
      </c>
      <c r="R29" s="78"/>
      <c r="S29" s="78"/>
      <c r="T29" s="14">
        <v>776.56</v>
      </c>
      <c r="U29" s="14"/>
      <c r="V29" s="1">
        <v>3010469.36</v>
      </c>
      <c r="W29" s="7"/>
      <c r="X29" s="79">
        <v>3010469.36</v>
      </c>
      <c r="Y29" s="15">
        <v>324332.09</v>
      </c>
      <c r="Z29" s="15">
        <v>117527.36</v>
      </c>
      <c r="AA29" s="80">
        <v>102611.6</v>
      </c>
      <c r="AB29" s="16">
        <v>12683038</v>
      </c>
      <c r="AC29" s="16"/>
      <c r="AD29" s="16"/>
      <c r="AE29" s="16">
        <v>2000597.64</v>
      </c>
      <c r="AF29" s="16">
        <v>156879.18</v>
      </c>
      <c r="AG29" s="16"/>
      <c r="AH29" s="81">
        <f t="shared" si="8"/>
        <v>18395455.23</v>
      </c>
      <c r="AI29" s="17">
        <v>42474000</v>
      </c>
      <c r="AJ29" s="17"/>
      <c r="AK29" s="17">
        <v>142409000</v>
      </c>
      <c r="AL29" s="17">
        <v>12699100</v>
      </c>
      <c r="AM29" s="17">
        <v>209800</v>
      </c>
      <c r="AN29" s="17">
        <v>5625800</v>
      </c>
      <c r="AO29" s="82">
        <f t="shared" si="1"/>
        <v>203417700</v>
      </c>
      <c r="AP29" s="18">
        <v>519454.16</v>
      </c>
      <c r="AQ29" s="18">
        <v>983228.17</v>
      </c>
      <c r="AR29" s="18"/>
      <c r="AS29" s="83">
        <f t="shared" si="2"/>
        <v>1502682.33</v>
      </c>
      <c r="AT29" s="17">
        <v>10000</v>
      </c>
      <c r="AU29" s="17">
        <v>54000</v>
      </c>
      <c r="AV29" s="17">
        <v>48600</v>
      </c>
      <c r="AW29" s="17"/>
      <c r="AX29" s="17"/>
      <c r="AY29" s="17"/>
      <c r="AZ29" s="17"/>
      <c r="BA29" s="17"/>
      <c r="BB29" s="17"/>
      <c r="BC29" s="17"/>
      <c r="BD29" s="17"/>
      <c r="BE29" s="17"/>
      <c r="BF29" s="17">
        <v>33100</v>
      </c>
      <c r="BG29" s="17"/>
      <c r="BH29" s="17"/>
      <c r="BI29" s="17"/>
      <c r="BJ29" s="17"/>
      <c r="BK29" s="17"/>
      <c r="BL29" s="17">
        <f t="shared" si="9"/>
        <v>81700</v>
      </c>
      <c r="BM29" s="17"/>
      <c r="BN29" s="17"/>
      <c r="BO29" s="17"/>
      <c r="BP29" s="9"/>
      <c r="BQ29" s="7"/>
      <c r="BR29" s="7"/>
      <c r="BS29" s="19">
        <f>ROUND(X29/I29*100,3)+0.001</f>
        <v>0.385</v>
      </c>
      <c r="BT29" s="19">
        <f>ROUND(Y29/I29*100,3)+0.002</f>
        <v>0.043000000000000003</v>
      </c>
      <c r="BU29" s="19">
        <f t="shared" si="12"/>
        <v>0.015</v>
      </c>
      <c r="BV29" s="19">
        <f>ROUND(AA29/I29*100,3)+0.001</f>
        <v>0.013999999999999999</v>
      </c>
      <c r="BW29" s="19">
        <f t="shared" si="13"/>
        <v>1.617</v>
      </c>
      <c r="BX29" s="19">
        <f t="shared" si="14"/>
        <v>0</v>
      </c>
      <c r="BY29" s="19">
        <f t="shared" si="15"/>
        <v>0</v>
      </c>
      <c r="BZ29" s="19">
        <f>ROUND(AE29/I29*100,3)+0.001</f>
        <v>0.256</v>
      </c>
      <c r="CA29" s="19">
        <f t="shared" si="17"/>
        <v>0.02</v>
      </c>
      <c r="CB29" s="19">
        <f t="shared" si="18"/>
        <v>0</v>
      </c>
      <c r="CC29" s="19">
        <f t="shared" si="19"/>
        <v>2.35</v>
      </c>
      <c r="CD29" s="19">
        <f t="shared" si="3"/>
        <v>2.151957057307264</v>
      </c>
      <c r="CE29" s="89"/>
      <c r="CF29" s="7"/>
      <c r="CG29" s="7"/>
      <c r="CH29" s="17"/>
      <c r="CI29" s="92"/>
      <c r="CJ29" s="5"/>
      <c r="CK29" s="6"/>
      <c r="CL29" s="6"/>
      <c r="CM29" s="6"/>
      <c r="CN29" s="6"/>
      <c r="CO29" s="5"/>
    </row>
    <row r="30" spans="1:93" s="2" customFormat="1" ht="17.25" customHeight="1">
      <c r="A30" s="10" t="s">
        <v>161</v>
      </c>
      <c r="B30" s="4" t="s">
        <v>162</v>
      </c>
      <c r="C30" s="73">
        <v>1908316800</v>
      </c>
      <c r="D30" s="73">
        <v>1330199910</v>
      </c>
      <c r="E30" s="74">
        <f t="shared" si="0"/>
        <v>3238516710</v>
      </c>
      <c r="F30" s="72"/>
      <c r="G30" s="72">
        <f t="shared" si="5"/>
        <v>3238516710</v>
      </c>
      <c r="H30" s="11"/>
      <c r="I30" s="74">
        <f t="shared" si="6"/>
        <v>3238516710</v>
      </c>
      <c r="J30" s="75">
        <v>1.953</v>
      </c>
      <c r="K30" s="76">
        <v>98</v>
      </c>
      <c r="L30" s="77"/>
      <c r="M30" s="11"/>
      <c r="N30" s="12"/>
      <c r="O30" s="13">
        <v>70096555</v>
      </c>
      <c r="P30" s="74">
        <f t="shared" si="7"/>
        <v>3308613265</v>
      </c>
      <c r="Q30" s="78">
        <v>11655080.89</v>
      </c>
      <c r="R30" s="78"/>
      <c r="S30" s="78"/>
      <c r="T30" s="14">
        <v>37755.16</v>
      </c>
      <c r="U30" s="14"/>
      <c r="V30" s="1">
        <v>11617325.73</v>
      </c>
      <c r="W30" s="7"/>
      <c r="X30" s="79">
        <v>11617325.73</v>
      </c>
      <c r="Y30" s="15">
        <v>1251559.5</v>
      </c>
      <c r="Z30" s="15">
        <v>453530.99</v>
      </c>
      <c r="AA30" s="80">
        <v>395967.05</v>
      </c>
      <c r="AB30" s="16">
        <v>35163615</v>
      </c>
      <c r="AC30" s="16"/>
      <c r="AD30" s="16"/>
      <c r="AE30" s="16">
        <v>14274073</v>
      </c>
      <c r="AF30" s="16">
        <v>64770</v>
      </c>
      <c r="AG30" s="16"/>
      <c r="AH30" s="81">
        <f t="shared" si="8"/>
        <v>63220841.27</v>
      </c>
      <c r="AI30" s="17">
        <v>73974200</v>
      </c>
      <c r="AJ30" s="17"/>
      <c r="AK30" s="17">
        <v>55210600</v>
      </c>
      <c r="AL30" s="17">
        <v>20659800</v>
      </c>
      <c r="AM30" s="17">
        <v>1603400</v>
      </c>
      <c r="AN30" s="17">
        <v>22635500</v>
      </c>
      <c r="AO30" s="82">
        <f t="shared" si="1"/>
        <v>174083500</v>
      </c>
      <c r="AP30" s="18">
        <v>2500000</v>
      </c>
      <c r="AQ30" s="18">
        <v>2278046.27</v>
      </c>
      <c r="AR30" s="18">
        <v>600000</v>
      </c>
      <c r="AS30" s="83">
        <f t="shared" si="2"/>
        <v>5378046.27</v>
      </c>
      <c r="AT30" s="17">
        <v>34500</v>
      </c>
      <c r="AU30" s="17">
        <v>146000</v>
      </c>
      <c r="AV30" s="17"/>
      <c r="AW30" s="17"/>
      <c r="AX30" s="17"/>
      <c r="AY30" s="17"/>
      <c r="AZ30" s="17"/>
      <c r="BA30" s="17"/>
      <c r="BB30" s="17"/>
      <c r="BC30" s="17"/>
      <c r="BD30" s="17"/>
      <c r="BE30" s="17"/>
      <c r="BF30" s="17"/>
      <c r="BG30" s="17"/>
      <c r="BH30" s="17"/>
      <c r="BI30" s="17"/>
      <c r="BJ30" s="17"/>
      <c r="BK30" s="17"/>
      <c r="BL30" s="17">
        <f t="shared" si="9"/>
        <v>0</v>
      </c>
      <c r="BM30" s="17"/>
      <c r="BN30" s="17"/>
      <c r="BO30" s="17"/>
      <c r="BP30" s="9"/>
      <c r="BQ30" s="7"/>
      <c r="BR30" s="7"/>
      <c r="BS30" s="19">
        <f t="shared" si="10"/>
        <v>0.359</v>
      </c>
      <c r="BT30" s="19">
        <f t="shared" si="11"/>
        <v>0.039</v>
      </c>
      <c r="BU30" s="19">
        <f t="shared" si="12"/>
        <v>0.014</v>
      </c>
      <c r="BV30" s="19">
        <f t="shared" si="20"/>
        <v>0.012</v>
      </c>
      <c r="BW30" s="19">
        <f t="shared" si="13"/>
        <v>1.086</v>
      </c>
      <c r="BX30" s="19">
        <f t="shared" si="14"/>
        <v>0</v>
      </c>
      <c r="BY30" s="19">
        <f t="shared" si="15"/>
        <v>0</v>
      </c>
      <c r="BZ30" s="19">
        <f t="shared" si="16"/>
        <v>0.441</v>
      </c>
      <c r="CA30" s="19">
        <f t="shared" si="17"/>
        <v>0.002</v>
      </c>
      <c r="CB30" s="19">
        <f t="shared" si="18"/>
        <v>0</v>
      </c>
      <c r="CC30" s="19">
        <f t="shared" si="19"/>
        <v>1.953</v>
      </c>
      <c r="CD30" s="19">
        <f t="shared" si="3"/>
        <v>1.9107957384677898</v>
      </c>
      <c r="CE30" s="90"/>
      <c r="CF30" s="7"/>
      <c r="CG30" s="7"/>
      <c r="CH30" s="17"/>
      <c r="CI30" s="93"/>
      <c r="CJ30" s="5"/>
      <c r="CK30" s="6"/>
      <c r="CL30" s="6"/>
      <c r="CM30" s="6"/>
      <c r="CN30" s="6"/>
      <c r="CO30" s="5"/>
    </row>
    <row r="31" spans="1:93" s="2" customFormat="1" ht="17.25" customHeight="1">
      <c r="A31" s="10" t="s">
        <v>163</v>
      </c>
      <c r="B31" s="4" t="s">
        <v>164</v>
      </c>
      <c r="C31" s="73">
        <v>1406912900</v>
      </c>
      <c r="D31" s="73">
        <v>579998600</v>
      </c>
      <c r="E31" s="74">
        <f>C31+D31</f>
        <v>1986911500</v>
      </c>
      <c r="F31" s="72"/>
      <c r="G31" s="72">
        <f t="shared" si="5"/>
        <v>1986911500</v>
      </c>
      <c r="H31" s="11"/>
      <c r="I31" s="74">
        <f t="shared" si="6"/>
        <v>1986911500</v>
      </c>
      <c r="J31" s="75">
        <v>1.511</v>
      </c>
      <c r="K31" s="76">
        <v>96.02</v>
      </c>
      <c r="L31" s="77"/>
      <c r="M31" s="11"/>
      <c r="N31" s="12"/>
      <c r="O31" s="13">
        <v>89513824</v>
      </c>
      <c r="P31" s="74">
        <f t="shared" si="7"/>
        <v>2076425324</v>
      </c>
      <c r="Q31" s="78">
        <v>7314516.14</v>
      </c>
      <c r="R31" s="78"/>
      <c r="S31" s="78"/>
      <c r="T31" s="14">
        <v>19116.39</v>
      </c>
      <c r="U31" s="14"/>
      <c r="V31" s="1">
        <v>7295399.75</v>
      </c>
      <c r="W31" s="7"/>
      <c r="X31" s="79">
        <v>7295399.75</v>
      </c>
      <c r="Y31" s="15">
        <v>785924.28</v>
      </c>
      <c r="Z31" s="15">
        <v>284784.17</v>
      </c>
      <c r="AA31" s="80">
        <v>248613.09</v>
      </c>
      <c r="AB31" s="16">
        <v>12981456</v>
      </c>
      <c r="AC31" s="16"/>
      <c r="AD31" s="16"/>
      <c r="AE31" s="16">
        <v>8223857.24</v>
      </c>
      <c r="AF31" s="16">
        <v>198666</v>
      </c>
      <c r="AG31" s="16"/>
      <c r="AH31" s="81">
        <f t="shared" si="8"/>
        <v>30018700.53</v>
      </c>
      <c r="AI31" s="17">
        <v>6400000</v>
      </c>
      <c r="AJ31" s="17"/>
      <c r="AK31" s="17">
        <v>79544500</v>
      </c>
      <c r="AL31" s="17">
        <v>17359500</v>
      </c>
      <c r="AM31" s="17"/>
      <c r="AN31" s="17">
        <v>11231800</v>
      </c>
      <c r="AO31" s="82">
        <f>SUM(AI31:AN31)</f>
        <v>114535800</v>
      </c>
      <c r="AP31" s="18">
        <v>1120000</v>
      </c>
      <c r="AQ31" s="18">
        <v>5234105.6</v>
      </c>
      <c r="AR31" s="18">
        <v>356000</v>
      </c>
      <c r="AS31" s="83">
        <f>SUM(AP31:AR31)</f>
        <v>6710105.6</v>
      </c>
      <c r="AT31" s="17">
        <v>6750</v>
      </c>
      <c r="AU31" s="17">
        <v>39750</v>
      </c>
      <c r="AV31" s="17"/>
      <c r="AW31" s="17"/>
      <c r="AX31" s="17"/>
      <c r="AY31" s="17"/>
      <c r="AZ31" s="17"/>
      <c r="BA31" s="17"/>
      <c r="BB31" s="17"/>
      <c r="BC31" s="17"/>
      <c r="BD31" s="17"/>
      <c r="BE31" s="17"/>
      <c r="BF31" s="17"/>
      <c r="BG31" s="17"/>
      <c r="BH31" s="17"/>
      <c r="BI31" s="17"/>
      <c r="BJ31" s="17"/>
      <c r="BK31" s="17"/>
      <c r="BL31" s="17">
        <f t="shared" si="9"/>
        <v>0</v>
      </c>
      <c r="BM31" s="17"/>
      <c r="BN31" s="17"/>
      <c r="BO31" s="17"/>
      <c r="BP31" s="9"/>
      <c r="BQ31" s="7"/>
      <c r="BR31" s="7"/>
      <c r="BS31" s="19">
        <f t="shared" si="10"/>
        <v>0.367</v>
      </c>
      <c r="BT31" s="19">
        <f t="shared" si="11"/>
        <v>0.04</v>
      </c>
      <c r="BU31" s="19">
        <f t="shared" si="12"/>
        <v>0.014</v>
      </c>
      <c r="BV31" s="19">
        <f t="shared" si="20"/>
        <v>0.013</v>
      </c>
      <c r="BW31" s="19">
        <f t="shared" si="13"/>
        <v>0.653</v>
      </c>
      <c r="BX31" s="19">
        <f t="shared" si="14"/>
        <v>0</v>
      </c>
      <c r="BY31" s="19">
        <f t="shared" si="15"/>
        <v>0</v>
      </c>
      <c r="BZ31" s="19">
        <f t="shared" si="16"/>
        <v>0.414</v>
      </c>
      <c r="CA31" s="19">
        <f t="shared" si="17"/>
        <v>0.01</v>
      </c>
      <c r="CB31" s="19">
        <f t="shared" si="18"/>
        <v>0</v>
      </c>
      <c r="CC31" s="19">
        <f t="shared" si="19"/>
        <v>1.511</v>
      </c>
      <c r="CD31" s="19">
        <f t="shared" si="3"/>
        <v>1.445691312999995</v>
      </c>
      <c r="CE31" s="55"/>
      <c r="CF31" s="7"/>
      <c r="CG31" s="7"/>
      <c r="CH31" s="17"/>
      <c r="CI31" s="55"/>
      <c r="CJ31" s="5"/>
      <c r="CK31" s="6"/>
      <c r="CL31" s="6"/>
      <c r="CM31" s="6"/>
      <c r="CN31" s="6"/>
      <c r="CO31" s="5"/>
    </row>
    <row r="32" spans="1:93" s="2" customFormat="1" ht="17.25" customHeight="1">
      <c r="A32" s="10" t="s">
        <v>165</v>
      </c>
      <c r="B32" s="4" t="s">
        <v>166</v>
      </c>
      <c r="C32" s="73">
        <v>364412200</v>
      </c>
      <c r="D32" s="73">
        <v>267858700</v>
      </c>
      <c r="E32" s="74">
        <f>C32+D32</f>
        <v>632270900</v>
      </c>
      <c r="F32" s="72"/>
      <c r="G32" s="72">
        <f t="shared" si="5"/>
        <v>632270900</v>
      </c>
      <c r="H32" s="11"/>
      <c r="I32" s="74">
        <f t="shared" si="6"/>
        <v>632270900</v>
      </c>
      <c r="J32" s="75">
        <v>2.25</v>
      </c>
      <c r="K32" s="76">
        <v>99.38</v>
      </c>
      <c r="L32" s="77"/>
      <c r="M32" s="11"/>
      <c r="N32" s="12"/>
      <c r="O32" s="13">
        <v>7976167</v>
      </c>
      <c r="P32" s="74">
        <f t="shared" si="7"/>
        <v>640247067</v>
      </c>
      <c r="Q32" s="78">
        <v>2255365.24</v>
      </c>
      <c r="R32" s="78"/>
      <c r="S32" s="78"/>
      <c r="T32" s="14">
        <v>25364.7</v>
      </c>
      <c r="U32" s="14"/>
      <c r="V32" s="1">
        <v>2230000.54</v>
      </c>
      <c r="W32" s="7"/>
      <c r="X32" s="79">
        <v>2230000.54</v>
      </c>
      <c r="Y32" s="15">
        <v>240160.51</v>
      </c>
      <c r="Z32" s="15">
        <v>87029.45</v>
      </c>
      <c r="AA32" s="80">
        <v>75949.85</v>
      </c>
      <c r="AB32" s="16">
        <v>2748368</v>
      </c>
      <c r="AC32" s="16">
        <v>2725350</v>
      </c>
      <c r="AD32" s="16"/>
      <c r="AE32" s="16">
        <v>6113025.85</v>
      </c>
      <c r="AF32" s="16"/>
      <c r="AG32" s="16"/>
      <c r="AH32" s="81">
        <f t="shared" si="8"/>
        <v>14219884.2</v>
      </c>
      <c r="AI32" s="17">
        <v>4588200</v>
      </c>
      <c r="AJ32" s="17"/>
      <c r="AK32" s="17">
        <v>52635000</v>
      </c>
      <c r="AL32" s="17">
        <v>4761800</v>
      </c>
      <c r="AM32" s="17"/>
      <c r="AN32" s="17">
        <v>21170500</v>
      </c>
      <c r="AO32" s="82">
        <f>SUM(AI32:AN32)</f>
        <v>83155500</v>
      </c>
      <c r="AP32" s="18">
        <v>2792892.31</v>
      </c>
      <c r="AQ32" s="18">
        <v>8258850.84</v>
      </c>
      <c r="AR32" s="18">
        <v>32000</v>
      </c>
      <c r="AS32" s="83">
        <f>SUM(AP32:AR32)</f>
        <v>11083743.15</v>
      </c>
      <c r="AT32" s="17">
        <v>2250</v>
      </c>
      <c r="AU32" s="17">
        <v>11500</v>
      </c>
      <c r="AV32" s="17"/>
      <c r="AW32" s="17"/>
      <c r="AX32" s="17"/>
      <c r="AY32" s="17"/>
      <c r="AZ32" s="17"/>
      <c r="BA32" s="17"/>
      <c r="BB32" s="17"/>
      <c r="BC32" s="17"/>
      <c r="BD32" s="17"/>
      <c r="BE32" s="17"/>
      <c r="BF32" s="17"/>
      <c r="BG32" s="17"/>
      <c r="BH32" s="17"/>
      <c r="BI32" s="17"/>
      <c r="BJ32" s="17"/>
      <c r="BK32" s="17"/>
      <c r="BL32" s="17">
        <f t="shared" si="9"/>
        <v>0</v>
      </c>
      <c r="BM32" s="17"/>
      <c r="BN32" s="17"/>
      <c r="BO32" s="17"/>
      <c r="BP32" s="9"/>
      <c r="BQ32" s="7"/>
      <c r="BR32" s="7"/>
      <c r="BS32" s="19">
        <f t="shared" si="10"/>
        <v>0.353</v>
      </c>
      <c r="BT32" s="19">
        <f t="shared" si="11"/>
        <v>0.038</v>
      </c>
      <c r="BU32" s="19">
        <f t="shared" si="12"/>
        <v>0.014</v>
      </c>
      <c r="BV32" s="19">
        <f t="shared" si="20"/>
        <v>0.012</v>
      </c>
      <c r="BW32" s="19">
        <f t="shared" si="13"/>
        <v>0.435</v>
      </c>
      <c r="BX32" s="19">
        <f t="shared" si="14"/>
        <v>0.431</v>
      </c>
      <c r="BY32" s="19">
        <f t="shared" si="15"/>
        <v>0</v>
      </c>
      <c r="BZ32" s="19">
        <f t="shared" si="16"/>
        <v>0.967</v>
      </c>
      <c r="CA32" s="19">
        <f t="shared" si="17"/>
        <v>0</v>
      </c>
      <c r="CB32" s="19">
        <f t="shared" si="18"/>
        <v>0</v>
      </c>
      <c r="CC32" s="19">
        <f t="shared" si="19"/>
        <v>2.25</v>
      </c>
      <c r="CD32" s="19">
        <f t="shared" si="3"/>
        <v>2.2209995067419808</v>
      </c>
      <c r="CE32" s="55"/>
      <c r="CF32" s="7"/>
      <c r="CG32" s="7"/>
      <c r="CH32" s="17"/>
      <c r="CI32" s="55"/>
      <c r="CJ32" s="5"/>
      <c r="CK32" s="6"/>
      <c r="CL32" s="6"/>
      <c r="CM32" s="6"/>
      <c r="CN32" s="6"/>
      <c r="CO32" s="5"/>
    </row>
    <row r="33" spans="1:93" s="2" customFormat="1" ht="17.25" customHeight="1">
      <c r="A33" s="10" t="s">
        <v>167</v>
      </c>
      <c r="B33" s="4" t="s">
        <v>168</v>
      </c>
      <c r="C33" s="73">
        <v>837602100</v>
      </c>
      <c r="D33" s="73">
        <v>282515300</v>
      </c>
      <c r="E33" s="74">
        <f aca="true" t="shared" si="21" ref="E33:E38">C33+D33</f>
        <v>1120117400</v>
      </c>
      <c r="F33" s="72"/>
      <c r="G33" s="72">
        <f t="shared" si="5"/>
        <v>1120117400</v>
      </c>
      <c r="H33" s="11"/>
      <c r="I33" s="74">
        <f t="shared" si="6"/>
        <v>1120117400</v>
      </c>
      <c r="J33" s="75">
        <v>1.411</v>
      </c>
      <c r="K33" s="76">
        <v>94.45</v>
      </c>
      <c r="L33" s="77"/>
      <c r="M33" s="11"/>
      <c r="N33" s="12"/>
      <c r="O33" s="13">
        <v>67356334</v>
      </c>
      <c r="P33" s="74">
        <f t="shared" si="7"/>
        <v>1187473734</v>
      </c>
      <c r="Q33" s="78">
        <v>4183052.33</v>
      </c>
      <c r="R33" s="78"/>
      <c r="S33" s="78"/>
      <c r="T33" s="14">
        <v>63329.88</v>
      </c>
      <c r="U33" s="14"/>
      <c r="V33" s="1">
        <v>4119722.45</v>
      </c>
      <c r="W33" s="7"/>
      <c r="X33" s="79">
        <v>4119722.45</v>
      </c>
      <c r="Y33" s="15">
        <v>443522.92</v>
      </c>
      <c r="Z33" s="15">
        <v>160725.83</v>
      </c>
      <c r="AA33" s="80">
        <v>140284.37</v>
      </c>
      <c r="AB33" s="16">
        <v>578481</v>
      </c>
      <c r="AC33" s="16">
        <v>4673178</v>
      </c>
      <c r="AD33" s="16"/>
      <c r="AE33" s="16">
        <v>5686590.82</v>
      </c>
      <c r="AF33" s="16"/>
      <c r="AG33" s="16"/>
      <c r="AH33" s="81">
        <f t="shared" si="8"/>
        <v>15802505.39</v>
      </c>
      <c r="AI33" s="17">
        <v>3128700</v>
      </c>
      <c r="AJ33" s="17"/>
      <c r="AK33" s="17">
        <v>165252200</v>
      </c>
      <c r="AL33" s="17">
        <v>4251400</v>
      </c>
      <c r="AM33" s="17"/>
      <c r="AN33" s="17">
        <v>5713000</v>
      </c>
      <c r="AO33" s="82">
        <f aca="true" t="shared" si="22" ref="AO33:AO38">SUM(AI33:AN33)</f>
        <v>178345300</v>
      </c>
      <c r="AP33" s="18">
        <v>1870163</v>
      </c>
      <c r="AQ33" s="18">
        <v>3047551.58</v>
      </c>
      <c r="AR33" s="18">
        <v>178000</v>
      </c>
      <c r="AS33" s="83">
        <f aca="true" t="shared" si="23" ref="AS33:AS38">SUM(AP33:AR33)</f>
        <v>5095714.58</v>
      </c>
      <c r="AT33" s="17">
        <v>2250</v>
      </c>
      <c r="AU33" s="17">
        <v>20500</v>
      </c>
      <c r="AV33" s="17"/>
      <c r="AW33" s="17"/>
      <c r="AX33" s="17"/>
      <c r="AY33" s="17"/>
      <c r="AZ33" s="17"/>
      <c r="BA33" s="17"/>
      <c r="BB33" s="17"/>
      <c r="BC33" s="17"/>
      <c r="BD33" s="17"/>
      <c r="BE33" s="17"/>
      <c r="BF33" s="17"/>
      <c r="BG33" s="17"/>
      <c r="BH33" s="17"/>
      <c r="BI33" s="17"/>
      <c r="BJ33" s="17"/>
      <c r="BK33" s="17"/>
      <c r="BL33" s="17">
        <f t="shared" si="9"/>
        <v>0</v>
      </c>
      <c r="BM33" s="17"/>
      <c r="BN33" s="17"/>
      <c r="BO33" s="17"/>
      <c r="BP33" s="9"/>
      <c r="BQ33" s="7"/>
      <c r="BR33" s="7"/>
      <c r="BS33" s="19">
        <f t="shared" si="10"/>
        <v>0.368</v>
      </c>
      <c r="BT33" s="19">
        <f>ROUND(Y33/I33*100,3)-0.001</f>
        <v>0.039</v>
      </c>
      <c r="BU33" s="19">
        <f t="shared" si="12"/>
        <v>0.014</v>
      </c>
      <c r="BV33" s="19">
        <f t="shared" si="20"/>
        <v>0.013</v>
      </c>
      <c r="BW33" s="19">
        <f t="shared" si="13"/>
        <v>0.052</v>
      </c>
      <c r="BX33" s="19">
        <f t="shared" si="14"/>
        <v>0.417</v>
      </c>
      <c r="BY33" s="19">
        <f t="shared" si="15"/>
        <v>0</v>
      </c>
      <c r="BZ33" s="19">
        <f t="shared" si="16"/>
        <v>0.508</v>
      </c>
      <c r="CA33" s="19">
        <f t="shared" si="17"/>
        <v>0</v>
      </c>
      <c r="CB33" s="19">
        <f t="shared" si="18"/>
        <v>0</v>
      </c>
      <c r="CC33" s="19">
        <f t="shared" si="19"/>
        <v>1.411</v>
      </c>
      <c r="CD33" s="19">
        <f t="shared" si="3"/>
        <v>1.3307667308791187</v>
      </c>
      <c r="CE33" s="55"/>
      <c r="CF33" s="7"/>
      <c r="CG33" s="7"/>
      <c r="CH33" s="17"/>
      <c r="CI33" s="55"/>
      <c r="CJ33" s="5"/>
      <c r="CK33" s="6"/>
      <c r="CL33" s="6"/>
      <c r="CM33" s="6"/>
      <c r="CN33" s="6"/>
      <c r="CO33" s="5"/>
    </row>
    <row r="34" spans="1:93" s="2" customFormat="1" ht="17.25" customHeight="1">
      <c r="A34" s="10" t="s">
        <v>169</v>
      </c>
      <c r="B34" s="4" t="s">
        <v>170</v>
      </c>
      <c r="C34" s="73">
        <v>832652500</v>
      </c>
      <c r="D34" s="73">
        <v>479480300</v>
      </c>
      <c r="E34" s="74">
        <f t="shared" si="21"/>
        <v>1312132800</v>
      </c>
      <c r="F34" s="72"/>
      <c r="G34" s="72">
        <f t="shared" si="5"/>
        <v>1312132800</v>
      </c>
      <c r="H34" s="11">
        <v>193187</v>
      </c>
      <c r="I34" s="74">
        <f t="shared" si="6"/>
        <v>1312325987</v>
      </c>
      <c r="J34" s="75">
        <v>0.991</v>
      </c>
      <c r="K34" s="76">
        <v>101.13</v>
      </c>
      <c r="L34" s="77"/>
      <c r="M34" s="11"/>
      <c r="N34" s="12">
        <v>12295015</v>
      </c>
      <c r="O34" s="13"/>
      <c r="P34" s="74">
        <f t="shared" si="7"/>
        <v>1300030972</v>
      </c>
      <c r="Q34" s="78">
        <v>4579551.89</v>
      </c>
      <c r="R34" s="78"/>
      <c r="S34" s="78"/>
      <c r="T34" s="14">
        <v>492.29</v>
      </c>
      <c r="U34" s="14"/>
      <c r="V34" s="1">
        <v>4579059.6</v>
      </c>
      <c r="W34" s="7"/>
      <c r="X34" s="79">
        <v>4579059.6</v>
      </c>
      <c r="Y34" s="15">
        <v>493323.69</v>
      </c>
      <c r="Z34" s="15"/>
      <c r="AA34" s="80">
        <v>156076.81</v>
      </c>
      <c r="AB34" s="16"/>
      <c r="AC34" s="16">
        <v>2719129</v>
      </c>
      <c r="AD34" s="16">
        <v>583415</v>
      </c>
      <c r="AE34" s="16">
        <v>4464126.08</v>
      </c>
      <c r="AF34" s="16"/>
      <c r="AG34" s="16"/>
      <c r="AH34" s="81">
        <f t="shared" si="8"/>
        <v>12995130.18</v>
      </c>
      <c r="AI34" s="17">
        <v>10789000</v>
      </c>
      <c r="AJ34" s="17"/>
      <c r="AK34" s="17">
        <v>55763907</v>
      </c>
      <c r="AL34" s="17">
        <v>2327100</v>
      </c>
      <c r="AM34" s="17"/>
      <c r="AN34" s="17">
        <v>2091300</v>
      </c>
      <c r="AO34" s="82">
        <f t="shared" si="22"/>
        <v>70971307</v>
      </c>
      <c r="AP34" s="18">
        <v>1202823</v>
      </c>
      <c r="AQ34" s="18">
        <v>1206550.92</v>
      </c>
      <c r="AR34" s="18">
        <v>230000</v>
      </c>
      <c r="AS34" s="83">
        <f t="shared" si="23"/>
        <v>2639373.92</v>
      </c>
      <c r="AT34" s="17">
        <v>1250</v>
      </c>
      <c r="AU34" s="17">
        <v>19500</v>
      </c>
      <c r="AV34" s="17"/>
      <c r="AW34" s="17"/>
      <c r="AX34" s="17"/>
      <c r="AY34" s="17"/>
      <c r="AZ34" s="17"/>
      <c r="BA34" s="17"/>
      <c r="BB34" s="17"/>
      <c r="BC34" s="17"/>
      <c r="BD34" s="17"/>
      <c r="BE34" s="17"/>
      <c r="BF34" s="17"/>
      <c r="BG34" s="17"/>
      <c r="BH34" s="17"/>
      <c r="BI34" s="17"/>
      <c r="BJ34" s="17"/>
      <c r="BK34" s="17"/>
      <c r="BL34" s="17">
        <f t="shared" si="9"/>
        <v>0</v>
      </c>
      <c r="BM34" s="17"/>
      <c r="BN34" s="17"/>
      <c r="BO34" s="17"/>
      <c r="BP34" s="9"/>
      <c r="BQ34" s="7"/>
      <c r="BR34" s="7"/>
      <c r="BS34" s="19">
        <f t="shared" si="10"/>
        <v>0.349</v>
      </c>
      <c r="BT34" s="19">
        <f t="shared" si="11"/>
        <v>0.038</v>
      </c>
      <c r="BU34" s="19">
        <f t="shared" si="12"/>
        <v>0</v>
      </c>
      <c r="BV34" s="19">
        <f t="shared" si="20"/>
        <v>0.012</v>
      </c>
      <c r="BW34" s="19">
        <f t="shared" si="13"/>
        <v>0</v>
      </c>
      <c r="BX34" s="19">
        <f>ROUND(AC34/I34*100,3)+0.001</f>
        <v>0.208</v>
      </c>
      <c r="BY34" s="19">
        <f t="shared" si="15"/>
        <v>0.044</v>
      </c>
      <c r="BZ34" s="19">
        <f t="shared" si="16"/>
        <v>0.34</v>
      </c>
      <c r="CA34" s="19">
        <f t="shared" si="17"/>
        <v>0</v>
      </c>
      <c r="CB34" s="19">
        <f t="shared" si="18"/>
        <v>0</v>
      </c>
      <c r="CC34" s="19">
        <f t="shared" si="19"/>
        <v>0.9910000000000001</v>
      </c>
      <c r="CD34" s="19">
        <f t="shared" si="3"/>
        <v>0.9996015833382774</v>
      </c>
      <c r="CE34" s="55"/>
      <c r="CF34" s="7"/>
      <c r="CG34" s="7"/>
      <c r="CH34" s="17"/>
      <c r="CI34" s="55"/>
      <c r="CJ34" s="5"/>
      <c r="CK34" s="6"/>
      <c r="CL34" s="6"/>
      <c r="CM34" s="6"/>
      <c r="CN34" s="6"/>
      <c r="CO34" s="5"/>
    </row>
    <row r="35" spans="1:93" s="2" customFormat="1" ht="17.25" customHeight="1">
      <c r="A35" s="10" t="s">
        <v>171</v>
      </c>
      <c r="B35" s="4" t="s">
        <v>172</v>
      </c>
      <c r="C35" s="73">
        <v>87250000</v>
      </c>
      <c r="D35" s="73">
        <v>133383200</v>
      </c>
      <c r="E35" s="74">
        <f t="shared" si="21"/>
        <v>220633200</v>
      </c>
      <c r="F35" s="72"/>
      <c r="G35" s="72">
        <f t="shared" si="5"/>
        <v>220633200</v>
      </c>
      <c r="H35" s="11">
        <v>243159</v>
      </c>
      <c r="I35" s="74">
        <f t="shared" si="6"/>
        <v>220876359</v>
      </c>
      <c r="J35" s="75">
        <v>2.863</v>
      </c>
      <c r="K35" s="76">
        <v>99.35</v>
      </c>
      <c r="L35" s="77"/>
      <c r="M35" s="11"/>
      <c r="N35" s="12"/>
      <c r="O35" s="13">
        <v>2127214</v>
      </c>
      <c r="P35" s="74">
        <f t="shared" si="7"/>
        <v>223003573</v>
      </c>
      <c r="Q35" s="78">
        <v>785563.16</v>
      </c>
      <c r="R35" s="78"/>
      <c r="S35" s="78"/>
      <c r="T35" s="14">
        <v>1599.36</v>
      </c>
      <c r="U35" s="14"/>
      <c r="V35" s="1">
        <v>783963.8</v>
      </c>
      <c r="W35" s="7"/>
      <c r="X35" s="79">
        <v>783963.8</v>
      </c>
      <c r="Y35" s="15">
        <v>84458.19</v>
      </c>
      <c r="Z35" s="15">
        <v>30605.25</v>
      </c>
      <c r="AA35" s="80">
        <v>26720.83</v>
      </c>
      <c r="AB35" s="16"/>
      <c r="AC35" s="16">
        <v>2115648</v>
      </c>
      <c r="AD35" s="16"/>
      <c r="AE35" s="16">
        <v>3280390.06</v>
      </c>
      <c r="AF35" s="16"/>
      <c r="AG35" s="16"/>
      <c r="AH35" s="81">
        <f t="shared" si="8"/>
        <v>6321786.13</v>
      </c>
      <c r="AI35" s="17">
        <v>5669400</v>
      </c>
      <c r="AJ35" s="17"/>
      <c r="AK35" s="17">
        <v>11055500</v>
      </c>
      <c r="AL35" s="17">
        <v>3573700</v>
      </c>
      <c r="AM35" s="17"/>
      <c r="AN35" s="17">
        <v>1849500</v>
      </c>
      <c r="AO35" s="82">
        <f t="shared" si="22"/>
        <v>22148100</v>
      </c>
      <c r="AP35" s="18">
        <v>601000</v>
      </c>
      <c r="AQ35" s="18">
        <v>603599.75</v>
      </c>
      <c r="AR35" s="18">
        <v>158768</v>
      </c>
      <c r="AS35" s="83">
        <f t="shared" si="23"/>
        <v>1363367.75</v>
      </c>
      <c r="AT35" s="17">
        <v>8750</v>
      </c>
      <c r="AU35" s="17">
        <v>17750</v>
      </c>
      <c r="AV35" s="17"/>
      <c r="AW35" s="17"/>
      <c r="AX35" s="17"/>
      <c r="AY35" s="17"/>
      <c r="AZ35" s="17"/>
      <c r="BA35" s="17"/>
      <c r="BB35" s="17"/>
      <c r="BC35" s="17"/>
      <c r="BD35" s="17"/>
      <c r="BE35" s="17"/>
      <c r="BF35" s="17"/>
      <c r="BG35" s="17"/>
      <c r="BH35" s="17"/>
      <c r="BI35" s="17"/>
      <c r="BJ35" s="17"/>
      <c r="BK35" s="17"/>
      <c r="BL35" s="17">
        <f t="shared" si="9"/>
        <v>0</v>
      </c>
      <c r="BM35" s="17"/>
      <c r="BN35" s="17"/>
      <c r="BO35" s="17"/>
      <c r="BP35" s="9"/>
      <c r="BQ35" s="7"/>
      <c r="BR35" s="7"/>
      <c r="BS35" s="19">
        <f t="shared" si="10"/>
        <v>0.355</v>
      </c>
      <c r="BT35" s="19">
        <f>ROUND(Y35/I35*100,3)+0.001</f>
        <v>0.039</v>
      </c>
      <c r="BU35" s="19">
        <f t="shared" si="12"/>
        <v>0.014</v>
      </c>
      <c r="BV35" s="19">
        <f t="shared" si="20"/>
        <v>0.012</v>
      </c>
      <c r="BW35" s="19">
        <f t="shared" si="13"/>
        <v>0</v>
      </c>
      <c r="BX35" s="19">
        <f t="shared" si="14"/>
        <v>0.958</v>
      </c>
      <c r="BY35" s="19">
        <f t="shared" si="15"/>
        <v>0</v>
      </c>
      <c r="BZ35" s="19">
        <f t="shared" si="16"/>
        <v>1.485</v>
      </c>
      <c r="CA35" s="19">
        <f t="shared" si="17"/>
        <v>0</v>
      </c>
      <c r="CB35" s="19">
        <f t="shared" si="18"/>
        <v>0</v>
      </c>
      <c r="CC35" s="19">
        <f t="shared" si="19"/>
        <v>2.863</v>
      </c>
      <c r="CD35" s="19">
        <f t="shared" si="3"/>
        <v>2.834836251704362</v>
      </c>
      <c r="CE35" s="55"/>
      <c r="CF35" s="7"/>
      <c r="CG35" s="7"/>
      <c r="CH35" s="17"/>
      <c r="CI35" s="55"/>
      <c r="CJ35" s="5"/>
      <c r="CK35" s="6"/>
      <c r="CL35" s="6"/>
      <c r="CM35" s="6"/>
      <c r="CN35" s="6"/>
      <c r="CO35" s="5"/>
    </row>
    <row r="36" spans="1:93" s="2" customFormat="1" ht="17.25" customHeight="1">
      <c r="A36" s="10" t="s">
        <v>173</v>
      </c>
      <c r="B36" s="4" t="s">
        <v>174</v>
      </c>
      <c r="C36" s="73">
        <v>1599609900</v>
      </c>
      <c r="D36" s="73">
        <v>2295293600</v>
      </c>
      <c r="E36" s="74">
        <f t="shared" si="21"/>
        <v>3894903500</v>
      </c>
      <c r="F36" s="72"/>
      <c r="G36" s="72">
        <f t="shared" si="5"/>
        <v>3894903500</v>
      </c>
      <c r="H36" s="11">
        <v>4478413</v>
      </c>
      <c r="I36" s="74">
        <f t="shared" si="6"/>
        <v>3899381913</v>
      </c>
      <c r="J36" s="75">
        <v>2.353</v>
      </c>
      <c r="K36" s="76">
        <v>92.07</v>
      </c>
      <c r="L36" s="77"/>
      <c r="M36" s="11"/>
      <c r="N36" s="12"/>
      <c r="O36" s="13">
        <v>336974548</v>
      </c>
      <c r="P36" s="74">
        <f t="shared" si="7"/>
        <v>4236356461</v>
      </c>
      <c r="Q36" s="78">
        <v>14923193.89</v>
      </c>
      <c r="R36" s="78"/>
      <c r="S36" s="78"/>
      <c r="T36" s="14">
        <v>14981.43</v>
      </c>
      <c r="U36" s="14"/>
      <c r="V36" s="1">
        <v>14908212.46</v>
      </c>
      <c r="W36" s="7"/>
      <c r="X36" s="79">
        <v>14908212.46</v>
      </c>
      <c r="Y36" s="15">
        <v>1606107.26</v>
      </c>
      <c r="Z36" s="15">
        <v>582003.47</v>
      </c>
      <c r="AA36" s="80">
        <v>508136.59</v>
      </c>
      <c r="AB36" s="16">
        <v>29289673</v>
      </c>
      <c r="AC36" s="16">
        <v>9315274</v>
      </c>
      <c r="AD36" s="16"/>
      <c r="AE36" s="16">
        <v>35147639.47</v>
      </c>
      <c r="AF36" s="16">
        <v>389938.2</v>
      </c>
      <c r="AG36" s="16"/>
      <c r="AH36" s="81">
        <f t="shared" si="8"/>
        <v>91746984.45</v>
      </c>
      <c r="AI36" s="17">
        <v>58843000</v>
      </c>
      <c r="AJ36" s="17">
        <v>15765000</v>
      </c>
      <c r="AK36" s="17">
        <v>145111000</v>
      </c>
      <c r="AL36" s="17">
        <v>50175400</v>
      </c>
      <c r="AM36" s="17">
        <v>4311500</v>
      </c>
      <c r="AN36" s="17">
        <v>115831928</v>
      </c>
      <c r="AO36" s="82">
        <f t="shared" si="22"/>
        <v>390037828</v>
      </c>
      <c r="AP36" s="18">
        <v>3500000</v>
      </c>
      <c r="AQ36" s="18">
        <v>6535589.65</v>
      </c>
      <c r="AR36" s="18">
        <v>500000</v>
      </c>
      <c r="AS36" s="83">
        <f t="shared" si="23"/>
        <v>10535589.65</v>
      </c>
      <c r="AT36" s="17">
        <v>63000</v>
      </c>
      <c r="AU36" s="17">
        <v>297000</v>
      </c>
      <c r="AV36" s="17"/>
      <c r="AW36" s="17"/>
      <c r="AX36" s="17"/>
      <c r="AY36" s="17"/>
      <c r="AZ36" s="17"/>
      <c r="BA36" s="17"/>
      <c r="BB36" s="17"/>
      <c r="BC36" s="17"/>
      <c r="BD36" s="17"/>
      <c r="BE36" s="17"/>
      <c r="BF36" s="17"/>
      <c r="BG36" s="17"/>
      <c r="BH36" s="17"/>
      <c r="BI36" s="17"/>
      <c r="BJ36" s="17"/>
      <c r="BK36" s="17"/>
      <c r="BL36" s="17">
        <f t="shared" si="9"/>
        <v>0</v>
      </c>
      <c r="BM36" s="17"/>
      <c r="BN36" s="17"/>
      <c r="BO36" s="17"/>
      <c r="BP36" s="9"/>
      <c r="BQ36" s="7"/>
      <c r="BR36" s="7"/>
      <c r="BS36" s="19">
        <f t="shared" si="10"/>
        <v>0.382</v>
      </c>
      <c r="BT36" s="19">
        <f t="shared" si="11"/>
        <v>0.041</v>
      </c>
      <c r="BU36" s="19">
        <f t="shared" si="12"/>
        <v>0.015</v>
      </c>
      <c r="BV36" s="19">
        <f t="shared" si="20"/>
        <v>0.013</v>
      </c>
      <c r="BW36" s="19">
        <f>ROUND(AB36/I36*100,3)+0.001</f>
        <v>0.752</v>
      </c>
      <c r="BX36" s="19">
        <f t="shared" si="14"/>
        <v>0.239</v>
      </c>
      <c r="BY36" s="19">
        <f t="shared" si="15"/>
        <v>0</v>
      </c>
      <c r="BZ36" s="19">
        <f t="shared" si="16"/>
        <v>0.901</v>
      </c>
      <c r="CA36" s="19">
        <f t="shared" si="17"/>
        <v>0.01</v>
      </c>
      <c r="CB36" s="19">
        <f t="shared" si="18"/>
        <v>0</v>
      </c>
      <c r="CC36" s="19">
        <f t="shared" si="19"/>
        <v>2.3529999999999998</v>
      </c>
      <c r="CD36" s="19">
        <f t="shared" si="3"/>
        <v>2.1657050178526043</v>
      </c>
      <c r="CE36" s="55"/>
      <c r="CF36" s="7"/>
      <c r="CG36" s="7"/>
      <c r="CH36" s="17"/>
      <c r="CI36" s="55"/>
      <c r="CJ36" s="5"/>
      <c r="CK36" s="6"/>
      <c r="CL36" s="6"/>
      <c r="CM36" s="6"/>
      <c r="CN36" s="6"/>
      <c r="CO36" s="5"/>
    </row>
    <row r="37" spans="1:93" s="2" customFormat="1" ht="17.25" customHeight="1">
      <c r="A37" s="10" t="s">
        <v>175</v>
      </c>
      <c r="B37" s="4" t="s">
        <v>176</v>
      </c>
      <c r="C37" s="73">
        <v>1057603500</v>
      </c>
      <c r="D37" s="73">
        <v>522059220</v>
      </c>
      <c r="E37" s="74">
        <f t="shared" si="21"/>
        <v>1579662720</v>
      </c>
      <c r="F37" s="72"/>
      <c r="G37" s="72">
        <f t="shared" si="5"/>
        <v>1579662720</v>
      </c>
      <c r="H37" s="11">
        <v>805696</v>
      </c>
      <c r="I37" s="74">
        <f t="shared" si="6"/>
        <v>1580468416</v>
      </c>
      <c r="J37" s="75">
        <v>1.028</v>
      </c>
      <c r="K37" s="76">
        <v>90.86</v>
      </c>
      <c r="L37" s="77"/>
      <c r="M37" s="11"/>
      <c r="N37" s="12"/>
      <c r="O37" s="13">
        <v>160081707</v>
      </c>
      <c r="P37" s="74">
        <f t="shared" si="7"/>
        <v>1740550123</v>
      </c>
      <c r="Q37" s="78">
        <v>6131345.93</v>
      </c>
      <c r="R37" s="78"/>
      <c r="S37" s="78"/>
      <c r="T37" s="14">
        <v>2853.68</v>
      </c>
      <c r="U37" s="14"/>
      <c r="V37" s="1">
        <v>6128492.25</v>
      </c>
      <c r="W37" s="7"/>
      <c r="X37" s="79">
        <v>6128492.25</v>
      </c>
      <c r="Y37" s="15">
        <v>660251.54</v>
      </c>
      <c r="Z37" s="15"/>
      <c r="AA37" s="80">
        <v>208889.28</v>
      </c>
      <c r="AB37" s="16"/>
      <c r="AC37" s="16">
        <v>4155532</v>
      </c>
      <c r="AD37" s="16">
        <v>780842</v>
      </c>
      <c r="AE37" s="16">
        <v>4300000</v>
      </c>
      <c r="AF37" s="16"/>
      <c r="AG37" s="16"/>
      <c r="AH37" s="81">
        <f t="shared" si="8"/>
        <v>16234007.07</v>
      </c>
      <c r="AI37" s="17">
        <v>5491000</v>
      </c>
      <c r="AJ37" s="17"/>
      <c r="AK37" s="17">
        <v>30501500</v>
      </c>
      <c r="AL37" s="17">
        <v>7217500</v>
      </c>
      <c r="AM37" s="17"/>
      <c r="AN37" s="17">
        <v>7194100</v>
      </c>
      <c r="AO37" s="82">
        <f t="shared" si="22"/>
        <v>50404100</v>
      </c>
      <c r="AP37" s="18">
        <v>1569000</v>
      </c>
      <c r="AQ37" s="18">
        <v>736800</v>
      </c>
      <c r="AR37" s="18">
        <v>142735</v>
      </c>
      <c r="AS37" s="83">
        <f t="shared" si="23"/>
        <v>2448535</v>
      </c>
      <c r="AT37" s="17">
        <v>1500</v>
      </c>
      <c r="AU37" s="17">
        <v>28750</v>
      </c>
      <c r="AV37" s="17"/>
      <c r="AW37" s="17"/>
      <c r="AX37" s="17"/>
      <c r="AY37" s="17"/>
      <c r="AZ37" s="17"/>
      <c r="BA37" s="17"/>
      <c r="BB37" s="17"/>
      <c r="BC37" s="17"/>
      <c r="BD37" s="17"/>
      <c r="BE37" s="17"/>
      <c r="BF37" s="17"/>
      <c r="BG37" s="17"/>
      <c r="BH37" s="17"/>
      <c r="BI37" s="17"/>
      <c r="BJ37" s="17"/>
      <c r="BK37" s="17"/>
      <c r="BL37" s="17">
        <f t="shared" si="9"/>
        <v>0</v>
      </c>
      <c r="BM37" s="17"/>
      <c r="BN37" s="17"/>
      <c r="BO37" s="17"/>
      <c r="BP37" s="9"/>
      <c r="BQ37" s="7"/>
      <c r="BR37" s="7"/>
      <c r="BS37" s="19">
        <f t="shared" si="10"/>
        <v>0.388</v>
      </c>
      <c r="BT37" s="19">
        <f t="shared" si="11"/>
        <v>0.042</v>
      </c>
      <c r="BU37" s="19">
        <f t="shared" si="12"/>
        <v>0</v>
      </c>
      <c r="BV37" s="19">
        <f>ROUND(AA37/I37*100,3)+0.001</f>
        <v>0.013999999999999999</v>
      </c>
      <c r="BW37" s="19">
        <f t="shared" si="13"/>
        <v>0</v>
      </c>
      <c r="BX37" s="19">
        <f t="shared" si="14"/>
        <v>0.263</v>
      </c>
      <c r="BY37" s="19">
        <f t="shared" si="15"/>
        <v>0.049</v>
      </c>
      <c r="BZ37" s="19">
        <f t="shared" si="16"/>
        <v>0.272</v>
      </c>
      <c r="CA37" s="19">
        <f t="shared" si="17"/>
        <v>0</v>
      </c>
      <c r="CB37" s="19">
        <f t="shared" si="18"/>
        <v>0</v>
      </c>
      <c r="CC37" s="19">
        <f t="shared" si="19"/>
        <v>1.028</v>
      </c>
      <c r="CD37" s="19">
        <f t="shared" si="3"/>
        <v>0.9326940290589953</v>
      </c>
      <c r="CE37" s="55"/>
      <c r="CF37" s="7"/>
      <c r="CG37" s="7"/>
      <c r="CH37" s="17"/>
      <c r="CI37" s="55"/>
      <c r="CJ37" s="5"/>
      <c r="CK37" s="6"/>
      <c r="CL37" s="6"/>
      <c r="CM37" s="6"/>
      <c r="CN37" s="6"/>
      <c r="CO37" s="5"/>
    </row>
    <row r="38" spans="1:93" s="2" customFormat="1" ht="17.25" customHeight="1">
      <c r="A38" s="10" t="s">
        <v>177</v>
      </c>
      <c r="B38" s="4" t="s">
        <v>178</v>
      </c>
      <c r="C38" s="73">
        <v>207973000</v>
      </c>
      <c r="D38" s="73">
        <v>197582300</v>
      </c>
      <c r="E38" s="74">
        <f t="shared" si="21"/>
        <v>405555300</v>
      </c>
      <c r="F38" s="72"/>
      <c r="G38" s="72">
        <f t="shared" si="5"/>
        <v>405555300</v>
      </c>
      <c r="H38" s="11"/>
      <c r="I38" s="74">
        <f t="shared" si="6"/>
        <v>405555300</v>
      </c>
      <c r="J38" s="75">
        <v>2.432</v>
      </c>
      <c r="K38" s="76">
        <v>100.17</v>
      </c>
      <c r="L38" s="77"/>
      <c r="M38" s="11"/>
      <c r="N38" s="12"/>
      <c r="O38" s="13">
        <v>362131</v>
      </c>
      <c r="P38" s="74">
        <f t="shared" si="7"/>
        <v>405917431</v>
      </c>
      <c r="Q38" s="78">
        <v>1429904.09</v>
      </c>
      <c r="R38" s="78"/>
      <c r="S38" s="78"/>
      <c r="T38" s="14">
        <v>4092.9</v>
      </c>
      <c r="U38" s="14"/>
      <c r="V38" s="1">
        <v>1425811.1900000002</v>
      </c>
      <c r="W38" s="7"/>
      <c r="X38" s="79">
        <v>1425811.1900000002</v>
      </c>
      <c r="Y38" s="15">
        <v>153611.86</v>
      </c>
      <c r="Z38" s="15">
        <v>55660.7</v>
      </c>
      <c r="AA38" s="80">
        <v>48602.16</v>
      </c>
      <c r="AB38" s="16">
        <v>2973743</v>
      </c>
      <c r="AC38" s="16">
        <v>2451338</v>
      </c>
      <c r="AD38" s="16"/>
      <c r="AE38" s="16">
        <v>2753152.41</v>
      </c>
      <c r="AF38" s="16"/>
      <c r="AG38" s="16"/>
      <c r="AH38" s="81">
        <f t="shared" si="8"/>
        <v>9861919.32</v>
      </c>
      <c r="AI38" s="17">
        <v>5919100</v>
      </c>
      <c r="AJ38" s="17"/>
      <c r="AK38" s="17">
        <v>23363600</v>
      </c>
      <c r="AL38" s="17">
        <v>11855300</v>
      </c>
      <c r="AM38" s="17">
        <v>1237700</v>
      </c>
      <c r="AN38" s="17">
        <v>4430400</v>
      </c>
      <c r="AO38" s="82">
        <f t="shared" si="22"/>
        <v>46806100</v>
      </c>
      <c r="AP38" s="18">
        <v>654000</v>
      </c>
      <c r="AQ38" s="18">
        <v>684600.79</v>
      </c>
      <c r="AR38" s="18">
        <v>230000</v>
      </c>
      <c r="AS38" s="83">
        <f t="shared" si="23"/>
        <v>1568600.79</v>
      </c>
      <c r="AT38" s="17">
        <v>10000</v>
      </c>
      <c r="AU38" s="17">
        <v>33250</v>
      </c>
      <c r="AV38" s="17"/>
      <c r="AW38" s="17"/>
      <c r="AX38" s="17"/>
      <c r="AY38" s="17"/>
      <c r="AZ38" s="17"/>
      <c r="BA38" s="17"/>
      <c r="BB38" s="17"/>
      <c r="BC38" s="17"/>
      <c r="BD38" s="17"/>
      <c r="BE38" s="17"/>
      <c r="BF38" s="17"/>
      <c r="BG38" s="17"/>
      <c r="BH38" s="17"/>
      <c r="BI38" s="17"/>
      <c r="BJ38" s="17"/>
      <c r="BK38" s="17"/>
      <c r="BL38" s="17">
        <f t="shared" si="9"/>
        <v>0</v>
      </c>
      <c r="BM38" s="17"/>
      <c r="BN38" s="17"/>
      <c r="BO38" s="17"/>
      <c r="BP38" s="9"/>
      <c r="BQ38" s="7"/>
      <c r="BR38" s="7"/>
      <c r="BS38" s="19">
        <f t="shared" si="10"/>
        <v>0.352</v>
      </c>
      <c r="BT38" s="19">
        <f t="shared" si="11"/>
        <v>0.038</v>
      </c>
      <c r="BU38" s="19">
        <f t="shared" si="12"/>
        <v>0.014</v>
      </c>
      <c r="BV38" s="19">
        <f t="shared" si="20"/>
        <v>0.012</v>
      </c>
      <c r="BW38" s="19">
        <f t="shared" si="13"/>
        <v>0.733</v>
      </c>
      <c r="BX38" s="19">
        <f t="shared" si="14"/>
        <v>0.604</v>
      </c>
      <c r="BY38" s="19">
        <f t="shared" si="15"/>
        <v>0</v>
      </c>
      <c r="BZ38" s="19">
        <f t="shared" si="16"/>
        <v>0.679</v>
      </c>
      <c r="CA38" s="19">
        <f t="shared" si="17"/>
        <v>0</v>
      </c>
      <c r="CB38" s="19">
        <f t="shared" si="18"/>
        <v>0</v>
      </c>
      <c r="CC38" s="19">
        <f t="shared" si="19"/>
        <v>2.4320000000000004</v>
      </c>
      <c r="CD38" s="19">
        <f t="shared" si="3"/>
        <v>2.429538267352702</v>
      </c>
      <c r="CE38" s="55"/>
      <c r="CF38" s="7"/>
      <c r="CG38" s="7"/>
      <c r="CH38" s="17"/>
      <c r="CI38" s="55"/>
      <c r="CJ38" s="5"/>
      <c r="CK38" s="6"/>
      <c r="CL38" s="6"/>
      <c r="CM38" s="6"/>
      <c r="CN38" s="6"/>
      <c r="CO38" s="5"/>
    </row>
    <row r="39" spans="1:93" s="71" customFormat="1" ht="17.25" customHeight="1">
      <c r="A39" s="67"/>
      <c r="B39" s="67"/>
      <c r="C39" s="68">
        <v>46673771270</v>
      </c>
      <c r="D39" s="68">
        <v>45055617117</v>
      </c>
      <c r="E39" s="68">
        <v>91729388387</v>
      </c>
      <c r="F39" s="68">
        <v>1197200</v>
      </c>
      <c r="G39" s="68">
        <v>91728191187</v>
      </c>
      <c r="H39" s="68">
        <v>60915773</v>
      </c>
      <c r="I39" s="69">
        <v>91789106960</v>
      </c>
      <c r="J39" s="68"/>
      <c r="K39" s="68"/>
      <c r="L39" s="68">
        <v>0</v>
      </c>
      <c r="M39" s="68">
        <v>0</v>
      </c>
      <c r="N39" s="68">
        <v>370944965</v>
      </c>
      <c r="O39" s="68">
        <v>5981888595</v>
      </c>
      <c r="P39" s="68">
        <v>97400050590</v>
      </c>
      <c r="Q39" s="68">
        <v>343106122.3800001</v>
      </c>
      <c r="R39" s="68">
        <v>0</v>
      </c>
      <c r="S39" s="68">
        <v>0</v>
      </c>
      <c r="T39" s="68">
        <v>1013387.3800000004</v>
      </c>
      <c r="U39" s="68">
        <v>0</v>
      </c>
      <c r="V39" s="68">
        <v>342092735.0000001</v>
      </c>
      <c r="W39" s="68">
        <v>0</v>
      </c>
      <c r="X39" s="68">
        <f>SUM(X6:X38)</f>
        <v>342092735.0000001</v>
      </c>
      <c r="Y39" s="68">
        <v>36070110</v>
      </c>
      <c r="Z39" s="68">
        <v>11179499.999999998</v>
      </c>
      <c r="AA39" s="68">
        <v>11658885</v>
      </c>
      <c r="AB39" s="68">
        <v>582848854</v>
      </c>
      <c r="AC39" s="68">
        <v>254042375</v>
      </c>
      <c r="AD39" s="68">
        <v>6172326</v>
      </c>
      <c r="AE39" s="68">
        <v>497988378.15000004</v>
      </c>
      <c r="AF39" s="68">
        <v>6821833.100000001</v>
      </c>
      <c r="AG39" s="68">
        <v>680322.64</v>
      </c>
      <c r="AH39" s="68">
        <v>1749555319.69</v>
      </c>
      <c r="AI39" s="68">
        <v>1465610900</v>
      </c>
      <c r="AJ39" s="68">
        <v>834749051</v>
      </c>
      <c r="AK39" s="68">
        <v>5349247287</v>
      </c>
      <c r="AL39" s="68">
        <v>1052341610</v>
      </c>
      <c r="AM39" s="68">
        <v>42150200</v>
      </c>
      <c r="AN39" s="68">
        <v>944143145</v>
      </c>
      <c r="AO39" s="68">
        <v>9688242193</v>
      </c>
      <c r="AP39" s="68">
        <v>87804862.92999999</v>
      </c>
      <c r="AQ39" s="68">
        <v>145351009.19</v>
      </c>
      <c r="AR39" s="68">
        <v>21953842.37</v>
      </c>
      <c r="AS39" s="68">
        <v>255109714.48999998</v>
      </c>
      <c r="AT39" s="68">
        <v>2006750</v>
      </c>
      <c r="AU39" s="68">
        <v>6424000</v>
      </c>
      <c r="AV39" s="68">
        <v>48600</v>
      </c>
      <c r="AW39" s="68">
        <v>1066000</v>
      </c>
      <c r="AX39" s="68">
        <v>0</v>
      </c>
      <c r="AY39" s="68">
        <v>0</v>
      </c>
      <c r="AZ39" s="68">
        <v>49500</v>
      </c>
      <c r="BA39" s="68">
        <v>0</v>
      </c>
      <c r="BB39" s="68">
        <v>0</v>
      </c>
      <c r="BC39" s="68">
        <v>0</v>
      </c>
      <c r="BD39" s="68">
        <v>0</v>
      </c>
      <c r="BE39" s="68">
        <v>0</v>
      </c>
      <c r="BF39" s="68">
        <v>33100</v>
      </c>
      <c r="BG39" s="68">
        <v>0</v>
      </c>
      <c r="BH39" s="68">
        <v>0</v>
      </c>
      <c r="BI39" s="68">
        <v>0</v>
      </c>
      <c r="BJ39" s="68">
        <v>0</v>
      </c>
      <c r="BK39" s="68">
        <v>0</v>
      </c>
      <c r="BL39" s="68">
        <v>1197200</v>
      </c>
      <c r="BM39" s="68">
        <v>0</v>
      </c>
      <c r="BN39" s="68">
        <v>8355</v>
      </c>
      <c r="BO39" s="68">
        <v>0</v>
      </c>
      <c r="BP39" s="70"/>
      <c r="BQ39" s="68">
        <v>0</v>
      </c>
      <c r="BR39" s="68">
        <v>0</v>
      </c>
      <c r="BS39" s="68"/>
      <c r="BT39" s="68"/>
      <c r="BU39" s="68"/>
      <c r="BV39" s="68"/>
      <c r="BW39" s="68"/>
      <c r="BX39" s="68"/>
      <c r="BY39" s="68"/>
      <c r="BZ39" s="68"/>
      <c r="CA39" s="68"/>
      <c r="CB39" s="68"/>
      <c r="CC39" s="68">
        <v>0</v>
      </c>
      <c r="CD39" s="68"/>
      <c r="CE39" s="55"/>
      <c r="CF39" s="86"/>
      <c r="CG39" s="86"/>
      <c r="CH39" s="87" t="s">
        <v>199</v>
      </c>
      <c r="CI39" s="55"/>
      <c r="CJ39" s="5"/>
      <c r="CK39" s="6"/>
      <c r="CL39" s="6"/>
      <c r="CM39" s="6"/>
      <c r="CN39" s="6"/>
      <c r="CO39" s="5"/>
    </row>
    <row r="40" spans="3:96" ht="17.25" customHeight="1">
      <c r="C40" s="24"/>
      <c r="D40" s="24"/>
      <c r="E40" s="25"/>
      <c r="F40" s="26"/>
      <c r="G40" s="26"/>
      <c r="H40" s="26"/>
      <c r="I40" s="26"/>
      <c r="J40" s="27"/>
      <c r="K40" s="28"/>
      <c r="L40" s="26"/>
      <c r="M40" s="26"/>
      <c r="N40" s="26"/>
      <c r="O40" s="26"/>
      <c r="P40" s="26"/>
      <c r="Q40" s="29"/>
      <c r="R40" s="29"/>
      <c r="S40" s="29"/>
      <c r="T40" s="30"/>
      <c r="U40" s="30"/>
      <c r="V40" s="30"/>
      <c r="W40" s="30"/>
      <c r="X40" s="30"/>
      <c r="Y40" s="30"/>
      <c r="Z40" s="30"/>
      <c r="AA40" s="30"/>
      <c r="AB40" s="30"/>
      <c r="AC40" s="30"/>
      <c r="AD40" s="30"/>
      <c r="AE40" s="30"/>
      <c r="AF40" s="30"/>
      <c r="AG40" s="30"/>
      <c r="AH40" s="30"/>
      <c r="AI40" s="26"/>
      <c r="AJ40" s="26"/>
      <c r="AK40" s="26"/>
      <c r="AL40" s="26"/>
      <c r="AM40" s="26"/>
      <c r="AN40" s="26"/>
      <c r="AO40" s="26"/>
      <c r="AP40" s="30"/>
      <c r="AQ40" s="30"/>
      <c r="AR40" s="30"/>
      <c r="AS40" s="30"/>
      <c r="AT40" s="30"/>
      <c r="AU40" s="30"/>
      <c r="AV40" s="31"/>
      <c r="AW40" s="31"/>
      <c r="AX40" s="31"/>
      <c r="AY40" s="31"/>
      <c r="AZ40" s="31"/>
      <c r="BA40" s="31"/>
      <c r="BB40" s="31"/>
      <c r="BC40" s="31"/>
      <c r="BD40" s="31"/>
      <c r="BE40" s="31"/>
      <c r="BF40" s="31"/>
      <c r="BG40" s="31"/>
      <c r="BH40" s="31"/>
      <c r="BI40" s="31"/>
      <c r="BJ40" s="31"/>
      <c r="BK40" s="31"/>
      <c r="BL40" s="31"/>
      <c r="BM40" s="30"/>
      <c r="BN40" s="30"/>
      <c r="BO40" s="30"/>
      <c r="BP40" s="32"/>
      <c r="BQ40" s="30"/>
      <c r="BR40" s="33"/>
      <c r="BS40" s="31"/>
      <c r="BT40" s="31"/>
      <c r="BU40" s="31"/>
      <c r="BV40" s="31"/>
      <c r="BW40" s="31"/>
      <c r="BX40" s="31"/>
      <c r="BY40" s="31"/>
      <c r="BZ40" s="31"/>
      <c r="CA40" s="31"/>
      <c r="CB40" s="31"/>
      <c r="CC40" s="31"/>
      <c r="CD40" s="34"/>
      <c r="CF40" s="31"/>
      <c r="CG40" s="33"/>
      <c r="CH40" s="33"/>
      <c r="CP40" s="33"/>
      <c r="CQ40" s="33"/>
      <c r="CR40" s="33"/>
    </row>
    <row r="41" spans="3:86" ht="17.25" customHeight="1">
      <c r="C41" s="35"/>
      <c r="D41" s="35"/>
      <c r="E41" s="25"/>
      <c r="F41" s="36"/>
      <c r="G41" s="36"/>
      <c r="H41" s="36"/>
      <c r="I41" s="36"/>
      <c r="J41" s="37"/>
      <c r="K41" s="28"/>
      <c r="L41" s="36"/>
      <c r="M41" s="36"/>
      <c r="N41" s="36"/>
      <c r="O41" s="36"/>
      <c r="P41" s="36"/>
      <c r="Q41" s="38"/>
      <c r="R41" s="38"/>
      <c r="S41" s="38"/>
      <c r="T41" s="38"/>
      <c r="U41" s="38"/>
      <c r="V41" s="38"/>
      <c r="W41" s="38"/>
      <c r="X41" s="38"/>
      <c r="Y41" s="38"/>
      <c r="Z41" s="38"/>
      <c r="AA41" s="38"/>
      <c r="AB41" s="38"/>
      <c r="AC41" s="38"/>
      <c r="AD41" s="38"/>
      <c r="AE41" s="38"/>
      <c r="AF41" s="38"/>
      <c r="AG41" s="38"/>
      <c r="AH41" s="38"/>
      <c r="AI41" s="38"/>
      <c r="AJ41" s="38"/>
      <c r="AK41" s="36"/>
      <c r="AL41" s="36"/>
      <c r="AM41" s="36"/>
      <c r="AN41" s="36"/>
      <c r="AO41" s="36"/>
      <c r="AP41" s="36"/>
      <c r="AQ41" s="36"/>
      <c r="AR41" s="38"/>
      <c r="AS41" s="38"/>
      <c r="AT41" s="38"/>
      <c r="AU41" s="38"/>
      <c r="AV41" s="38"/>
      <c r="AW41" s="38"/>
      <c r="AX41" s="39"/>
      <c r="AY41" s="39"/>
      <c r="AZ41" s="39"/>
      <c r="BA41" s="39"/>
      <c r="BB41" s="39"/>
      <c r="BC41" s="39"/>
      <c r="BD41" s="39"/>
      <c r="BE41" s="39"/>
      <c r="BF41" s="39"/>
      <c r="BG41" s="39"/>
      <c r="BH41" s="39"/>
      <c r="BI41" s="39"/>
      <c r="BJ41" s="39"/>
      <c r="BK41" s="39"/>
      <c r="BL41" s="39"/>
      <c r="BM41" s="38"/>
      <c r="BN41" s="38"/>
      <c r="BO41" s="38"/>
      <c r="BP41" s="40"/>
      <c r="BQ41" s="38"/>
      <c r="BR41" s="39"/>
      <c r="BS41" s="39"/>
      <c r="BT41" s="39"/>
      <c r="BU41" s="39"/>
      <c r="BV41" s="39"/>
      <c r="BW41" s="39"/>
      <c r="BX41" s="39"/>
      <c r="BY41" s="39"/>
      <c r="BZ41" s="39"/>
      <c r="CA41" s="39"/>
      <c r="CB41" s="39"/>
      <c r="CC41" s="39"/>
      <c r="CD41" s="41"/>
      <c r="CF41" s="39"/>
      <c r="CG41" s="39"/>
      <c r="CH41" s="39"/>
    </row>
    <row r="42" spans="3:86" ht="17.25" customHeight="1">
      <c r="C42" s="35"/>
      <c r="D42" s="35"/>
      <c r="E42" s="42"/>
      <c r="F42" s="43"/>
      <c r="G42" s="43"/>
      <c r="H42" s="43"/>
      <c r="I42" s="43"/>
      <c r="J42" s="44"/>
      <c r="K42" s="45"/>
      <c r="L42" s="43"/>
      <c r="M42" s="43"/>
      <c r="N42" s="43"/>
      <c r="O42" s="43"/>
      <c r="P42" s="43"/>
      <c r="Q42" s="46"/>
      <c r="R42" s="46"/>
      <c r="S42" s="46"/>
      <c r="T42" s="46"/>
      <c r="U42" s="46"/>
      <c r="V42" s="46"/>
      <c r="W42" s="46"/>
      <c r="X42" s="46"/>
      <c r="Y42" s="46"/>
      <c r="Z42" s="46"/>
      <c r="AA42" s="46"/>
      <c r="AB42" s="46"/>
      <c r="AC42" s="46"/>
      <c r="AD42" s="46"/>
      <c r="AE42" s="46"/>
      <c r="AF42" s="46"/>
      <c r="AG42" s="46"/>
      <c r="AH42" s="46"/>
      <c r="AI42" s="46"/>
      <c r="AJ42" s="46"/>
      <c r="AK42" s="43"/>
      <c r="AL42" s="43"/>
      <c r="AM42" s="43"/>
      <c r="AN42" s="43"/>
      <c r="AO42" s="43"/>
      <c r="AP42" s="43"/>
      <c r="AQ42" s="43"/>
      <c r="AR42" s="46"/>
      <c r="AS42" s="46"/>
      <c r="AT42" s="46"/>
      <c r="AU42" s="46"/>
      <c r="AV42" s="46"/>
      <c r="AW42" s="46"/>
      <c r="AX42" s="47"/>
      <c r="AY42" s="47"/>
      <c r="AZ42" s="47"/>
      <c r="BA42" s="47"/>
      <c r="BB42" s="47"/>
      <c r="BC42" s="47"/>
      <c r="BD42" s="47"/>
      <c r="BE42" s="47"/>
      <c r="BF42" s="47"/>
      <c r="BG42" s="47"/>
      <c r="BH42" s="47"/>
      <c r="BI42" s="47"/>
      <c r="BJ42" s="47"/>
      <c r="BK42" s="47"/>
      <c r="BL42" s="47"/>
      <c r="BM42" s="46"/>
      <c r="BN42" s="46"/>
      <c r="BO42" s="46"/>
      <c r="BP42" s="48"/>
      <c r="BQ42" s="46"/>
      <c r="BR42" s="47"/>
      <c r="BS42" s="47"/>
      <c r="BT42" s="47"/>
      <c r="BU42" s="47"/>
      <c r="BV42" s="47"/>
      <c r="BW42" s="47"/>
      <c r="BX42" s="47"/>
      <c r="BY42" s="47"/>
      <c r="BZ42" s="47"/>
      <c r="CA42" s="47"/>
      <c r="CB42" s="47"/>
      <c r="CC42" s="47"/>
      <c r="CD42" s="49"/>
      <c r="CF42" s="47"/>
      <c r="CG42" s="47"/>
      <c r="CH42" s="47"/>
    </row>
    <row r="43" spans="3:82" ht="17.25" customHeight="1">
      <c r="C43" s="50"/>
      <c r="D43" s="50"/>
      <c r="E43" s="42"/>
      <c r="F43" s="51"/>
      <c r="G43" s="51"/>
      <c r="H43" s="51"/>
      <c r="I43" s="51"/>
      <c r="J43" s="52"/>
      <c r="K43" s="45"/>
      <c r="L43" s="51"/>
      <c r="M43" s="51"/>
      <c r="N43" s="51"/>
      <c r="O43" s="51"/>
      <c r="P43" s="51"/>
      <c r="Q43" s="22"/>
      <c r="R43" s="22"/>
      <c r="S43" s="22"/>
      <c r="T43" s="22"/>
      <c r="U43" s="22"/>
      <c r="V43" s="22"/>
      <c r="W43" s="22"/>
      <c r="X43" s="22"/>
      <c r="Y43" s="22"/>
      <c r="Z43" s="22"/>
      <c r="AA43" s="22"/>
      <c r="AB43" s="22"/>
      <c r="AC43" s="22"/>
      <c r="AD43" s="22"/>
      <c r="AE43" s="22"/>
      <c r="AF43" s="22"/>
      <c r="AG43" s="22"/>
      <c r="AH43" s="22"/>
      <c r="AI43" s="22"/>
      <c r="AJ43" s="22"/>
      <c r="AK43" s="51"/>
      <c r="AL43" s="51"/>
      <c r="AM43" s="51"/>
      <c r="AN43" s="51"/>
      <c r="AO43" s="51"/>
      <c r="AP43" s="51"/>
      <c r="AQ43" s="51"/>
      <c r="AR43" s="22"/>
      <c r="AS43" s="22"/>
      <c r="AT43" s="22"/>
      <c r="AU43" s="22"/>
      <c r="AV43" s="22"/>
      <c r="AW43" s="22"/>
      <c r="BM43" s="22"/>
      <c r="BN43" s="22"/>
      <c r="BO43" s="22"/>
      <c r="BP43" s="23"/>
      <c r="BQ43" s="22"/>
      <c r="CD43" s="53"/>
    </row>
    <row r="44" spans="5:17" ht="17.25" customHeight="1">
      <c r="E44" s="42"/>
      <c r="K44" s="54"/>
      <c r="Q44" s="85"/>
    </row>
    <row r="45" spans="5:11" ht="17.25" customHeight="1">
      <c r="E45" s="42"/>
      <c r="K45" s="54"/>
    </row>
    <row r="46" spans="5:11" ht="17.25" customHeight="1">
      <c r="E46" s="42"/>
      <c r="K46" s="54"/>
    </row>
    <row r="47" spans="5:11" ht="17.25" customHeight="1">
      <c r="E47" s="42"/>
      <c r="K47" s="54"/>
    </row>
    <row r="48" spans="5:11" ht="17.25" customHeight="1">
      <c r="E48" s="42"/>
      <c r="K48" s="54"/>
    </row>
    <row r="49" spans="5:11" ht="17.25" customHeight="1">
      <c r="E49" s="42"/>
      <c r="K49" s="54"/>
    </row>
    <row r="50" spans="5:11" ht="17.25" customHeight="1">
      <c r="E50" s="42"/>
      <c r="K50" s="54"/>
    </row>
    <row r="51" spans="5:11" ht="17.25" customHeight="1">
      <c r="E51" s="42"/>
      <c r="K51" s="54"/>
    </row>
    <row r="52" spans="5:11" ht="17.25" customHeight="1">
      <c r="E52" s="42"/>
      <c r="K52" s="54"/>
    </row>
    <row r="53" spans="5:11" ht="17.25" customHeight="1">
      <c r="E53" s="42"/>
      <c r="K53" s="54"/>
    </row>
    <row r="54" spans="5:11" ht="17.25" customHeight="1">
      <c r="E54" s="42"/>
      <c r="K54" s="54"/>
    </row>
    <row r="55" spans="5:11" ht="17.25" customHeight="1">
      <c r="E55" s="42"/>
      <c r="K55" s="54"/>
    </row>
    <row r="56" spans="5:11" ht="17.25" customHeight="1">
      <c r="E56" s="42"/>
      <c r="K56" s="54"/>
    </row>
    <row r="57" spans="5:11" ht="17.25" customHeight="1">
      <c r="E57" s="42"/>
      <c r="K57" s="54"/>
    </row>
    <row r="58" spans="5:11" ht="17.25" customHeight="1">
      <c r="E58" s="42"/>
      <c r="K58" s="54"/>
    </row>
    <row r="59" spans="5:11" ht="17.25" customHeight="1">
      <c r="E59" s="42"/>
      <c r="K59" s="54"/>
    </row>
    <row r="60" spans="5:11" ht="17.25" customHeight="1">
      <c r="E60" s="42"/>
      <c r="K60" s="54"/>
    </row>
    <row r="61" spans="5:11" ht="17.25" customHeight="1">
      <c r="E61" s="42"/>
      <c r="K61" s="54"/>
    </row>
    <row r="62" spans="5:11" ht="17.25" customHeight="1">
      <c r="E62" s="42"/>
      <c r="K62" s="54"/>
    </row>
    <row r="63" spans="5:11" ht="17.25" customHeight="1">
      <c r="E63" s="42"/>
      <c r="K63" s="54"/>
    </row>
    <row r="64" spans="5:11" ht="17.25" customHeight="1">
      <c r="E64" s="42"/>
      <c r="K64" s="54"/>
    </row>
    <row r="65" spans="5:11" ht="17.25" customHeight="1">
      <c r="E65" s="42"/>
      <c r="K65" s="54"/>
    </row>
    <row r="66" spans="5:11" ht="17.25" customHeight="1">
      <c r="E66" s="42"/>
      <c r="K66" s="54"/>
    </row>
    <row r="67" spans="5:11" ht="17.25" customHeight="1">
      <c r="E67" s="42"/>
      <c r="K67" s="54"/>
    </row>
    <row r="68" spans="5:11" ht="17.25" customHeight="1">
      <c r="E68" s="42"/>
      <c r="K68" s="54"/>
    </row>
    <row r="69" spans="5:11" ht="17.25" customHeight="1">
      <c r="E69" s="42"/>
      <c r="K69" s="54"/>
    </row>
    <row r="70" spans="5:11" ht="17.25" customHeight="1">
      <c r="E70" s="42"/>
      <c r="K70" s="54"/>
    </row>
    <row r="71" spans="5:11" ht="17.25" customHeight="1">
      <c r="E71" s="42"/>
      <c r="K71" s="54"/>
    </row>
    <row r="72" spans="5:11" ht="17.25" customHeight="1">
      <c r="E72" s="42"/>
      <c r="K72" s="54"/>
    </row>
    <row r="73" ht="17.25" customHeight="1">
      <c r="E73" s="51"/>
    </row>
  </sheetData>
  <sheetProtection selectLockedCells="1"/>
  <mergeCells count="114">
    <mergeCell ref="CD2:CD5"/>
    <mergeCell ref="CJ2:CJ5"/>
    <mergeCell ref="BZ2:BZ5"/>
    <mergeCell ref="CA2:CA5"/>
    <mergeCell ref="CB2:CB5"/>
    <mergeCell ref="BR1:BR5"/>
    <mergeCell ref="BS1:CD1"/>
    <mergeCell ref="BS2:BS5"/>
    <mergeCell ref="BT2:BT5"/>
    <mergeCell ref="BU2:BU5"/>
    <mergeCell ref="CC2:CC5"/>
    <mergeCell ref="BV2:BV5"/>
    <mergeCell ref="BW2:BW5"/>
    <mergeCell ref="BX2:BX5"/>
    <mergeCell ref="AP1:AS1"/>
    <mergeCell ref="AP2:AS2"/>
    <mergeCell ref="AP3:AP5"/>
    <mergeCell ref="AQ3:AQ5"/>
    <mergeCell ref="AR3:AR5"/>
    <mergeCell ref="AT1:AU1"/>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T2:AU2"/>
    <mergeCell ref="AT3:AT5"/>
    <mergeCell ref="AU3:AU5"/>
    <mergeCell ref="BH2:BH5"/>
    <mergeCell ref="BI2:BI5"/>
    <mergeCell ref="BJ2:BJ5"/>
    <mergeCell ref="BK2:BK5"/>
    <mergeCell ref="BL2:BL5"/>
    <mergeCell ref="AV1:BC1"/>
    <mergeCell ref="AV2:AV5"/>
    <mergeCell ref="AW2:AW5"/>
    <mergeCell ref="AX2:AX5"/>
    <mergeCell ref="AY2:AY5"/>
    <mergeCell ref="CK1:CN1"/>
    <mergeCell ref="CK2:CK5"/>
    <mergeCell ref="CL2:CL5"/>
    <mergeCell ref="CM2:CM5"/>
    <mergeCell ref="CN2:CN5"/>
    <mergeCell ref="BD1:BL1"/>
    <mergeCell ref="BD2:BD5"/>
    <mergeCell ref="BE2:BE5"/>
    <mergeCell ref="BF2:BF5"/>
    <mergeCell ref="BG2:BG5"/>
    <mergeCell ref="CF1:CH1"/>
    <mergeCell ref="CF2:CF5"/>
    <mergeCell ref="CG2:CG5"/>
    <mergeCell ref="CH2:CH5"/>
    <mergeCell ref="BY2:BY5"/>
    <mergeCell ref="BM1:BO1"/>
    <mergeCell ref="BM2:BM5"/>
    <mergeCell ref="BN2:BN5"/>
    <mergeCell ref="BO2:BO5"/>
    <mergeCell ref="BQ1:BQ5"/>
  </mergeCells>
  <printOptions/>
  <pageMargins left="0.25" right="0.25" top="0.75" bottom="0.75" header="0.5" footer="0.5"/>
  <pageSetup horizontalDpi="300" verticalDpi="300" orientation="landscape" scale="53" r:id="rId1"/>
  <headerFooter alignWithMargins="0">
    <oddHeader>&amp;COcean County 2017 Abstract of Ratables</oddHeader>
  </headerFooter>
  <colBreaks count="11" manualBreakCount="11">
    <brk id="9" max="75" man="1"/>
    <brk id="16" max="75" man="1"/>
    <brk id="24" max="75" man="1"/>
    <brk id="30" max="75" man="1"/>
    <brk id="34" max="75" man="1"/>
    <brk id="41" max="65535" man="1"/>
    <brk id="47" max="75" man="1"/>
    <brk id="55" max="75" man="1"/>
    <brk id="64" max="75" man="1"/>
    <brk id="70" max="65535" man="1"/>
    <brk id="92"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Ocean Abstract of Ratables 2017</dc:title>
  <dc:subject>Ocean Abstract of Ratables 2017</dc:subject>
  <dc:creator>NJ Taxation</dc:creator>
  <cp:keywords>Ocean Abstract of Ratables 2017</cp:keywords>
  <dc:description/>
  <cp:lastModifiedBy>Christopher Beitz, </cp:lastModifiedBy>
  <cp:lastPrinted>2017-12-08T15:34:49Z</cp:lastPrinted>
  <dcterms:created xsi:type="dcterms:W3CDTF">1998-11-12T18:24:45Z</dcterms:created>
  <dcterms:modified xsi:type="dcterms:W3CDTF">2017-12-08T17:00:06Z</dcterms:modified>
  <cp:category/>
  <cp:version/>
  <cp:contentType/>
  <cp:contentStatus/>
</cp:coreProperties>
</file>