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12708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<sst xmlns="http://schemas.openxmlformats.org/spreadsheetml/2006/main" count="160" uniqueCount="133">
  <si>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</si>
  <si>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</si>
  <si>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</si>
  <si>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</si>
  <si>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</si>
  <si>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</si>
  <si>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</si>
  <si>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</si>
  <si>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</si>
  <si>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</si>
  <si>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</si>
  <si>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</si>
  <si>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</si>
  <si>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</si>
  <si>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</si>
  <si>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</si>
  <si>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</si>
  <si>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</si>
  <si>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</si>
  <si>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</si>
  <si>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</si>
  <si>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</si>
  <si>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</si>
  <si>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</si>
  <si>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</si>
  <si>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</si>
  <si>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</si>
  <si>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</si>
  <si>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</si>
  <si>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</si>
  <si>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</si>
  <si>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</si>
  <si>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</si>
  <si>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</si>
  <si>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</si>
  <si>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</si>
  <si>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</si>
  <si>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</si>
  <si>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</si>
  <si>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</si>
  <si>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</si>
  <si>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</si>
  <si>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</si>
  <si>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</si>
  <si>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</si>
  <si>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</si>
  <si>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</si>
  <si>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</si>
  <si>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</si>
  <si>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</si>
  <si>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</si>
  <si>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</si>
  <si>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</si>
  <si>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</si>
  <si>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</si>
  <si>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</si>
  <si>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</si>
  <si>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</si>
  <si>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</si>
  <si>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</si>
  <si>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</si>
  <si>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</si>
  <si>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</si>
  <si>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</si>
  <si>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</si>
  <si>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</si>
  <si>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</si>
  <si>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</si>
  <si>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</si>
  <si>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</si>
  <si>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</si>
  <si>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</si>
  <si>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</si>
  <si>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</si>
  <si>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</si>
  <si>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</si>
  <si>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</si>
  <si>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</si>
  <si>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</si>
  <si>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</si>
  <si>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</si>
  <si>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</si>
  <si>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</si>
  <si>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</si>
  <si>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</si>
  <si>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</si>
  <si>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</si>
  <si>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</si>
  <si>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</si>
  <si>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</si>
  <si>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</si>
  <si>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</si>
  <si>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</si>
  <si>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</si>
  <si>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</si>
  <si>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</si>
  <si>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</si>
  <si>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</si>
  <si>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</si>
  <si>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</si>
  <si>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</si>
  <si>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</si>
  <si>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</si>
  <si>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</si>
  <si>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</si>
  <si>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</si>
  <si>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</si>
  <si>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</si>
  <si>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</si>
  <si>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</si>
  <si>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</si>
  <si>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</si>
  <si>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</si>
  <si>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</si>
  <si>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</si>
  <si>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</si>
  <si>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</si>
  <si>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</si>
  <si>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</si>
  <si>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</si>
  <si>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</si>
  <si>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</si>
  <si>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</si>
  <si>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</si>
  <si>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</si>
  <si>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</si>
  <si>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</si>
  <si>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</si>
  <si>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</si>
  <si>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</si>
  <si>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r</t>
  </si>
  <si>
    <t>R</t>
  </si>
  <si>
    <t>Final Equalization Table, County of Sussex for the year 2015 _revised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</si>
</sst>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#,##0.0_);[Red]\(#,##0.0\)"/>
    <numFmt numFmtId="19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0" fontId="0" fillId="32" borderId="11" xfId="0" applyFill="1" applyBorder="1" applyAlignment="1" quotePrefix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0" fontId="0" fillId="32" borderId="14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32" borderId="11" xfId="0" applyNumberFormat="1" applyFill="1" applyBorder="1" applyAlignment="1">
      <alignment horizontal="right" vertical="center"/>
    </xf>
    <xf numFmtId="181" fontId="0" fillId="34" borderId="15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2" borderId="11" xfId="42" applyNumberFormat="1" applyFont="1" applyFill="1" applyBorder="1" applyAlignment="1">
      <alignment horizontal="center" vertical="center" wrapText="1"/>
    </xf>
    <xf numFmtId="181" fontId="0" fillId="32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2" fontId="0" fillId="32" borderId="11" xfId="0" applyNumberFormat="1" applyFill="1" applyBorder="1" applyAlignment="1">
      <alignment horizontal="center" vertical="center" wrapText="1"/>
    </xf>
    <xf numFmtId="3" fontId="0" fillId="32" borderId="16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49" fontId="0" fillId="32" borderId="14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43" fontId="0" fillId="35" borderId="11" xfId="42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4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8"/>
  <sheetViews>
    <sheetView tabSelected="1" zoomScalePageLayoutView="0" workbookViewId="0" topLeftCell="O1">
      <selection activeCell="Y5" sqref="Y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132</v>
      </c>
      <c r="P2" s="3" t="str">
        <f>H2</f>
        <v>Final Equalization Table, County of Sussex for the year 2015 _revised</v>
      </c>
      <c r="AD2" s="3" t="str">
        <f>H2</f>
        <v>Final Equalization Table, County of Sussex for the year 2015 _revised</v>
      </c>
    </row>
    <row r="5" spans="5:23" ht="27" customHeight="1">
      <c r="E5" s="55" t="s">
        <v>6</v>
      </c>
      <c r="F5" s="55"/>
      <c r="G5" s="55"/>
      <c r="H5" s="55"/>
      <c r="I5" s="51" t="s">
        <v>70</v>
      </c>
      <c r="J5" s="51"/>
      <c r="K5" s="51"/>
      <c r="L5" s="51"/>
      <c r="M5" s="51"/>
      <c r="N5" s="55" t="s">
        <v>47</v>
      </c>
      <c r="O5" s="55"/>
      <c r="P5" s="55"/>
      <c r="Q5" s="55"/>
      <c r="R5" s="55"/>
      <c r="S5" s="51" t="s">
        <v>48</v>
      </c>
      <c r="T5" s="51"/>
      <c r="U5" s="51"/>
      <c r="V5" s="51" t="s">
        <v>30</v>
      </c>
      <c r="W5" s="51" t="s">
        <v>49</v>
      </c>
    </row>
    <row r="6" spans="5:23" ht="27.75" customHeight="1">
      <c r="E6" s="55"/>
      <c r="F6" s="55"/>
      <c r="G6" s="55"/>
      <c r="H6" s="55"/>
      <c r="I6" s="51"/>
      <c r="J6" s="51"/>
      <c r="K6" s="51"/>
      <c r="L6" s="51"/>
      <c r="M6" s="51"/>
      <c r="N6" s="55"/>
      <c r="O6" s="55"/>
      <c r="P6" s="55"/>
      <c r="Q6" s="55"/>
      <c r="R6" s="55"/>
      <c r="S6" s="51"/>
      <c r="T6" s="51"/>
      <c r="U6" s="51"/>
      <c r="V6" s="51"/>
      <c r="W6" s="51"/>
    </row>
    <row r="7" spans="5:40" ht="12.75" customHeight="1">
      <c r="E7" s="55"/>
      <c r="F7" s="55"/>
      <c r="G7" s="55"/>
      <c r="H7" s="55"/>
      <c r="I7" s="51"/>
      <c r="J7" s="51"/>
      <c r="K7" s="51"/>
      <c r="L7" s="51"/>
      <c r="M7" s="51"/>
      <c r="N7" s="55"/>
      <c r="O7" s="55"/>
      <c r="P7" s="55"/>
      <c r="Q7" s="55"/>
      <c r="R7" s="55"/>
      <c r="S7" s="51"/>
      <c r="T7" s="51"/>
      <c r="U7" s="51"/>
      <c r="V7" s="51"/>
      <c r="W7" s="51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48" t="s">
        <v>43</v>
      </c>
      <c r="AK8" s="49" t="s">
        <v>90</v>
      </c>
      <c r="AL8" s="49" t="s">
        <v>122</v>
      </c>
      <c r="AM8" s="49" t="s">
        <v>123</v>
      </c>
      <c r="AN8" s="49" t="s">
        <v>124</v>
      </c>
    </row>
    <row r="9" spans="2:40" s="8" customFormat="1" ht="12.75" customHeight="1">
      <c r="B9" s="9"/>
      <c r="C9" s="61" t="s">
        <v>44</v>
      </c>
      <c r="D9" s="62" t="s">
        <v>45</v>
      </c>
      <c r="E9" s="56" t="s">
        <v>31</v>
      </c>
      <c r="F9" s="51" t="s">
        <v>8</v>
      </c>
      <c r="G9" s="51" t="s">
        <v>50</v>
      </c>
      <c r="H9" s="51" t="s">
        <v>51</v>
      </c>
      <c r="I9" s="51" t="s">
        <v>7</v>
      </c>
      <c r="J9" s="53" t="s">
        <v>11</v>
      </c>
      <c r="K9" s="51" t="s">
        <v>56</v>
      </c>
      <c r="L9" s="51" t="s">
        <v>52</v>
      </c>
      <c r="M9" s="51" t="s">
        <v>120</v>
      </c>
      <c r="N9" s="51" t="s">
        <v>53</v>
      </c>
      <c r="O9" s="51" t="s">
        <v>9</v>
      </c>
      <c r="P9" s="51" t="s">
        <v>57</v>
      </c>
      <c r="Q9" s="51" t="s">
        <v>58</v>
      </c>
      <c r="R9" s="51" t="s">
        <v>54</v>
      </c>
      <c r="S9" s="51" t="s">
        <v>7</v>
      </c>
      <c r="T9" s="51" t="s">
        <v>10</v>
      </c>
      <c r="U9" s="51" t="s">
        <v>59</v>
      </c>
      <c r="V9" s="51" t="s">
        <v>94</v>
      </c>
      <c r="W9" s="51" t="s">
        <v>55</v>
      </c>
      <c r="X9" s="51" t="s">
        <v>60</v>
      </c>
      <c r="Y9" s="51" t="s">
        <v>125</v>
      </c>
      <c r="Z9" s="51" t="s">
        <v>69</v>
      </c>
      <c r="AA9" s="51" t="s">
        <v>68</v>
      </c>
      <c r="AB9" s="53" t="s">
        <v>126</v>
      </c>
      <c r="AC9" s="51" t="s">
        <v>121</v>
      </c>
      <c r="AD9" s="53" t="s">
        <v>127</v>
      </c>
      <c r="AE9" s="53" t="s">
        <v>128</v>
      </c>
      <c r="AF9" s="53" t="s">
        <v>129</v>
      </c>
      <c r="AG9" s="51" t="s">
        <v>62</v>
      </c>
      <c r="AH9" s="51" t="s">
        <v>61</v>
      </c>
      <c r="AI9" s="51" t="s">
        <v>64</v>
      </c>
      <c r="AJ9" s="51" t="s">
        <v>63</v>
      </c>
      <c r="AK9" s="52" t="s">
        <v>66</v>
      </c>
      <c r="AL9" s="52" t="s">
        <v>65</v>
      </c>
      <c r="AM9" s="52" t="s">
        <v>67</v>
      </c>
      <c r="AN9" s="52" t="s">
        <v>91</v>
      </c>
    </row>
    <row r="10" spans="2:40" s="8" customFormat="1" ht="12.75">
      <c r="B10" s="9"/>
      <c r="C10" s="61"/>
      <c r="D10" s="62"/>
      <c r="E10" s="56"/>
      <c r="F10" s="51"/>
      <c r="G10" s="51"/>
      <c r="H10" s="51"/>
      <c r="I10" s="51"/>
      <c r="J10" s="54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4"/>
      <c r="AC10" s="51"/>
      <c r="AD10" s="54"/>
      <c r="AE10" s="54"/>
      <c r="AF10" s="54"/>
      <c r="AG10" s="51"/>
      <c r="AH10" s="51"/>
      <c r="AI10" s="51"/>
      <c r="AJ10" s="51"/>
      <c r="AK10" s="51"/>
      <c r="AL10" s="51"/>
      <c r="AM10" s="51"/>
      <c r="AN10" s="51"/>
    </row>
    <row r="11" spans="2:40" s="8" customFormat="1" ht="55.5" customHeight="1">
      <c r="B11" s="9"/>
      <c r="C11" s="61"/>
      <c r="D11" s="62"/>
      <c r="E11" s="56"/>
      <c r="F11" s="51"/>
      <c r="G11" s="51"/>
      <c r="H11" s="51"/>
      <c r="I11" s="51"/>
      <c r="J11" s="54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4"/>
      <c r="AC11" s="51"/>
      <c r="AD11" s="54"/>
      <c r="AE11" s="54"/>
      <c r="AF11" s="54"/>
      <c r="AG11" s="51"/>
      <c r="AH11" s="51"/>
      <c r="AI11" s="51"/>
      <c r="AJ11" s="51"/>
      <c r="AK11" s="51"/>
      <c r="AL11" s="51"/>
      <c r="AM11" s="51"/>
      <c r="AN11" s="51"/>
    </row>
    <row r="12" spans="2:40" s="8" customFormat="1" ht="12.75">
      <c r="B12" s="9"/>
      <c r="C12" s="61"/>
      <c r="D12" s="62"/>
      <c r="E12" s="56"/>
      <c r="F12" s="51"/>
      <c r="G12" s="51"/>
      <c r="H12" s="51"/>
      <c r="I12" s="51"/>
      <c r="J12" s="54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4"/>
      <c r="AC12" s="51"/>
      <c r="AD12" s="54"/>
      <c r="AE12" s="54"/>
      <c r="AF12" s="54"/>
      <c r="AG12" s="51"/>
      <c r="AH12" s="51"/>
      <c r="AI12" s="51"/>
      <c r="AJ12" s="51"/>
      <c r="AK12" s="51"/>
      <c r="AL12" s="51"/>
      <c r="AM12" s="51"/>
      <c r="AN12" s="51"/>
    </row>
    <row r="13" spans="2:40" s="8" customFormat="1" ht="12.75">
      <c r="B13" s="9"/>
      <c r="C13" s="61"/>
      <c r="D13" s="62"/>
      <c r="E13" s="56"/>
      <c r="F13" s="51"/>
      <c r="G13" s="51"/>
      <c r="H13" s="51"/>
      <c r="I13" s="51"/>
      <c r="J13" s="54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4"/>
      <c r="AC13" s="51"/>
      <c r="AD13" s="54"/>
      <c r="AE13" s="54"/>
      <c r="AF13" s="54"/>
      <c r="AG13" s="51"/>
      <c r="AH13" s="51"/>
      <c r="AI13" s="51"/>
      <c r="AJ13" s="51"/>
      <c r="AK13" s="51"/>
      <c r="AL13" s="51"/>
      <c r="AM13" s="51"/>
      <c r="AN13" s="51"/>
    </row>
    <row r="14" spans="2:40" s="8" customFormat="1" ht="12.75">
      <c r="B14" s="9"/>
      <c r="C14" s="61"/>
      <c r="D14" s="62"/>
      <c r="E14" s="56"/>
      <c r="F14" s="51"/>
      <c r="G14" s="51"/>
      <c r="H14" s="51"/>
      <c r="I14" s="51"/>
      <c r="J14" s="23" t="s">
        <v>95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51"/>
      <c r="AD14" s="52"/>
      <c r="AE14" s="52"/>
      <c r="AF14" s="52"/>
      <c r="AG14" s="51"/>
      <c r="AH14" s="51"/>
      <c r="AI14" s="51"/>
      <c r="AJ14" s="51"/>
      <c r="AK14" s="51"/>
      <c r="AL14" s="51"/>
      <c r="AM14" s="51"/>
      <c r="AN14" s="51"/>
    </row>
    <row r="15" spans="1:40" s="8" customFormat="1" ht="12.75">
      <c r="A15" s="36" t="s">
        <v>76</v>
      </c>
      <c r="B15" s="19" t="s">
        <v>0</v>
      </c>
      <c r="C15" s="34" t="s">
        <v>130</v>
      </c>
      <c r="D15" s="35" t="s">
        <v>96</v>
      </c>
      <c r="E15" s="37">
        <v>68606200</v>
      </c>
      <c r="F15" s="38">
        <v>99.65</v>
      </c>
      <c r="G15" s="39">
        <f aca="true" t="shared" si="0" ref="G15:G38">ROUND(E15/F15*100,0)</f>
        <v>68847165</v>
      </c>
      <c r="H15" s="40">
        <f aca="true" t="shared" si="1" ref="H15:H38">G15-E15</f>
        <v>240965</v>
      </c>
      <c r="I15" s="41">
        <v>0</v>
      </c>
      <c r="J15" s="42">
        <v>100</v>
      </c>
      <c r="K15" s="40">
        <f aca="true" t="shared" si="2" ref="K15:K38">ROUND(I15/J15*100,0)</f>
        <v>0</v>
      </c>
      <c r="L15" s="39">
        <f aca="true" t="shared" si="3" ref="L15:L38">ROUND(K15*J15/100,0)</f>
        <v>0</v>
      </c>
      <c r="M15" s="50"/>
      <c r="N15" s="43">
        <v>12634.41</v>
      </c>
      <c r="O15" s="44">
        <v>4.227</v>
      </c>
      <c r="P15" s="40">
        <f aca="true" t="shared" si="4" ref="P15:P38">ROUND(N15/O15*100,0)</f>
        <v>298898</v>
      </c>
      <c r="Q15" s="44">
        <v>61.32</v>
      </c>
      <c r="R15" s="40">
        <f aca="true" t="shared" si="5" ref="R15:R38">ROUND(P15/Q15*100,0)</f>
        <v>487440</v>
      </c>
      <c r="S15" s="41">
        <v>0</v>
      </c>
      <c r="T15" s="45">
        <f aca="true" t="shared" si="6" ref="T15:T38">F15</f>
        <v>99.65</v>
      </c>
      <c r="U15" s="41">
        <v>0</v>
      </c>
      <c r="V15" s="41"/>
      <c r="W15" s="40">
        <f aca="true" t="shared" si="7" ref="W15:W38">H15+M15+R15-U15+V15</f>
        <v>728405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39">
        <f>SUM(X15:AM15)</f>
        <v>0</v>
      </c>
    </row>
    <row r="16" spans="1:40" s="8" customFormat="1" ht="12.75">
      <c r="A16" s="36" t="s">
        <v>76</v>
      </c>
      <c r="B16" s="19" t="s">
        <v>1</v>
      </c>
      <c r="C16" s="34"/>
      <c r="D16" s="35" t="s">
        <v>97</v>
      </c>
      <c r="E16" s="37">
        <v>603463070</v>
      </c>
      <c r="F16" s="38">
        <v>88.92</v>
      </c>
      <c r="G16" s="39">
        <f t="shared" si="0"/>
        <v>678658423</v>
      </c>
      <c r="H16" s="40">
        <f t="shared" si="1"/>
        <v>75195353</v>
      </c>
      <c r="I16" s="41">
        <v>861521</v>
      </c>
      <c r="J16" s="42">
        <v>88.92</v>
      </c>
      <c r="K16" s="40">
        <f t="shared" si="2"/>
        <v>968872</v>
      </c>
      <c r="L16" s="39">
        <f t="shared" si="3"/>
        <v>861521</v>
      </c>
      <c r="M16" s="50"/>
      <c r="N16" s="43">
        <v>62434.29</v>
      </c>
      <c r="O16" s="44">
        <v>3.485</v>
      </c>
      <c r="P16" s="40">
        <f t="shared" si="4"/>
        <v>1791515</v>
      </c>
      <c r="Q16" s="44">
        <v>86.4</v>
      </c>
      <c r="R16" s="40">
        <f t="shared" si="5"/>
        <v>2073513</v>
      </c>
      <c r="S16" s="41">
        <v>0</v>
      </c>
      <c r="T16" s="45">
        <f t="shared" si="6"/>
        <v>88.92</v>
      </c>
      <c r="U16" s="41">
        <v>0</v>
      </c>
      <c r="V16" s="41"/>
      <c r="W16" s="40">
        <f t="shared" si="7"/>
        <v>77268866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39">
        <f aca="true" t="shared" si="8" ref="AN16:AN38">SUM(X16:AM16)</f>
        <v>0</v>
      </c>
    </row>
    <row r="17" spans="1:40" s="8" customFormat="1" ht="12.75">
      <c r="A17" s="36" t="s">
        <v>76</v>
      </c>
      <c r="B17" s="19" t="s">
        <v>2</v>
      </c>
      <c r="C17" s="34"/>
      <c r="D17" s="35" t="s">
        <v>98</v>
      </c>
      <c r="E17" s="37">
        <v>132986950</v>
      </c>
      <c r="F17" s="38">
        <v>106.21</v>
      </c>
      <c r="G17" s="39">
        <f t="shared" si="0"/>
        <v>125211327</v>
      </c>
      <c r="H17" s="40">
        <f t="shared" si="1"/>
        <v>-7775623</v>
      </c>
      <c r="I17" s="41">
        <v>247390</v>
      </c>
      <c r="J17" s="42">
        <v>100</v>
      </c>
      <c r="K17" s="40">
        <f t="shared" si="2"/>
        <v>247390</v>
      </c>
      <c r="L17" s="39">
        <f t="shared" si="3"/>
        <v>247390</v>
      </c>
      <c r="M17" s="50"/>
      <c r="N17" s="43">
        <v>32684.48</v>
      </c>
      <c r="O17" s="44">
        <v>2.084</v>
      </c>
      <c r="P17" s="40">
        <f t="shared" si="4"/>
        <v>1568353</v>
      </c>
      <c r="Q17" s="44">
        <v>96.39</v>
      </c>
      <c r="R17" s="40">
        <f t="shared" si="5"/>
        <v>1627091</v>
      </c>
      <c r="S17" s="41">
        <v>0</v>
      </c>
      <c r="T17" s="45">
        <f t="shared" si="6"/>
        <v>106.21</v>
      </c>
      <c r="U17" s="41">
        <v>0</v>
      </c>
      <c r="V17" s="41"/>
      <c r="W17" s="40">
        <f t="shared" si="7"/>
        <v>-6148532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39">
        <f t="shared" si="8"/>
        <v>0</v>
      </c>
    </row>
    <row r="18" spans="1:40" s="8" customFormat="1" ht="12.75">
      <c r="A18" s="36" t="s">
        <v>76</v>
      </c>
      <c r="B18" s="19" t="s">
        <v>3</v>
      </c>
      <c r="C18" s="34"/>
      <c r="D18" s="35" t="s">
        <v>99</v>
      </c>
      <c r="E18" s="37">
        <v>926659300</v>
      </c>
      <c r="F18" s="38">
        <v>96.51</v>
      </c>
      <c r="G18" s="39">
        <f t="shared" si="0"/>
        <v>960169205</v>
      </c>
      <c r="H18" s="40">
        <f t="shared" si="1"/>
        <v>33509905</v>
      </c>
      <c r="I18" s="41">
        <v>0</v>
      </c>
      <c r="J18" s="42">
        <v>96.51</v>
      </c>
      <c r="K18" s="40">
        <f t="shared" si="2"/>
        <v>0</v>
      </c>
      <c r="L18" s="39">
        <f t="shared" si="3"/>
        <v>0</v>
      </c>
      <c r="M18" s="50"/>
      <c r="N18" s="43">
        <v>31666.62</v>
      </c>
      <c r="O18" s="44">
        <v>3.321</v>
      </c>
      <c r="P18" s="40">
        <f t="shared" si="4"/>
        <v>953527</v>
      </c>
      <c r="Q18" s="44">
        <v>94.7</v>
      </c>
      <c r="R18" s="40">
        <f t="shared" si="5"/>
        <v>1006892</v>
      </c>
      <c r="S18" s="41">
        <v>0</v>
      </c>
      <c r="T18" s="45">
        <f t="shared" si="6"/>
        <v>96.51</v>
      </c>
      <c r="U18" s="41">
        <v>0</v>
      </c>
      <c r="V18" s="41"/>
      <c r="W18" s="40">
        <f t="shared" si="7"/>
        <v>34516797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39">
        <f t="shared" si="8"/>
        <v>0</v>
      </c>
    </row>
    <row r="19" spans="1:40" s="8" customFormat="1" ht="12.75">
      <c r="A19" s="36" t="s">
        <v>76</v>
      </c>
      <c r="B19" s="19" t="s">
        <v>4</v>
      </c>
      <c r="C19" s="34"/>
      <c r="D19" s="35" t="s">
        <v>100</v>
      </c>
      <c r="E19" s="37">
        <v>726793100</v>
      </c>
      <c r="F19" s="38">
        <v>88.55</v>
      </c>
      <c r="G19" s="39">
        <f t="shared" si="0"/>
        <v>820771429</v>
      </c>
      <c r="H19" s="40">
        <f t="shared" si="1"/>
        <v>93978329</v>
      </c>
      <c r="I19" s="41">
        <v>2183338</v>
      </c>
      <c r="J19" s="42">
        <v>88.55</v>
      </c>
      <c r="K19" s="40">
        <f t="shared" si="2"/>
        <v>2465656</v>
      </c>
      <c r="L19" s="39">
        <f t="shared" si="3"/>
        <v>2183338</v>
      </c>
      <c r="M19" s="50"/>
      <c r="N19" s="43">
        <v>61589.66</v>
      </c>
      <c r="O19" s="44">
        <v>2.622</v>
      </c>
      <c r="P19" s="40">
        <f t="shared" si="4"/>
        <v>2348957</v>
      </c>
      <c r="Q19" s="44">
        <v>86.01</v>
      </c>
      <c r="R19" s="40">
        <f t="shared" si="5"/>
        <v>2731028</v>
      </c>
      <c r="S19" s="41">
        <v>0</v>
      </c>
      <c r="T19" s="45">
        <f t="shared" si="6"/>
        <v>88.55</v>
      </c>
      <c r="U19" s="41">
        <v>0</v>
      </c>
      <c r="V19" s="41"/>
      <c r="W19" s="40">
        <f t="shared" si="7"/>
        <v>96709357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39">
        <f t="shared" si="8"/>
        <v>0</v>
      </c>
    </row>
    <row r="20" spans="1:40" s="8" customFormat="1" ht="12.75">
      <c r="A20" s="36" t="s">
        <v>76</v>
      </c>
      <c r="B20" s="19" t="s">
        <v>89</v>
      </c>
      <c r="C20" s="34"/>
      <c r="D20" s="35" t="s">
        <v>101</v>
      </c>
      <c r="E20" s="37">
        <v>389898700</v>
      </c>
      <c r="F20" s="38">
        <v>94.06</v>
      </c>
      <c r="G20" s="39">
        <f t="shared" si="0"/>
        <v>414521263</v>
      </c>
      <c r="H20" s="40">
        <f t="shared" si="1"/>
        <v>24622563</v>
      </c>
      <c r="I20" s="41">
        <v>1859830</v>
      </c>
      <c r="J20" s="42">
        <v>94.06</v>
      </c>
      <c r="K20" s="40">
        <f t="shared" si="2"/>
        <v>1977280</v>
      </c>
      <c r="L20" s="39">
        <f t="shared" si="3"/>
        <v>1859830</v>
      </c>
      <c r="M20" s="50"/>
      <c r="N20" s="43">
        <v>68315.8</v>
      </c>
      <c r="O20" s="44">
        <v>3.481</v>
      </c>
      <c r="P20" s="40">
        <f t="shared" si="4"/>
        <v>1962534</v>
      </c>
      <c r="Q20" s="44">
        <v>97.71</v>
      </c>
      <c r="R20" s="40">
        <f t="shared" si="5"/>
        <v>2008529</v>
      </c>
      <c r="S20" s="41">
        <v>0</v>
      </c>
      <c r="T20" s="45">
        <f t="shared" si="6"/>
        <v>94.06</v>
      </c>
      <c r="U20" s="41">
        <v>0</v>
      </c>
      <c r="V20" s="41"/>
      <c r="W20" s="40">
        <f t="shared" si="7"/>
        <v>26631092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39">
        <f t="shared" si="8"/>
        <v>0</v>
      </c>
    </row>
    <row r="21" spans="1:40" s="8" customFormat="1" ht="12.75">
      <c r="A21" s="36" t="s">
        <v>76</v>
      </c>
      <c r="B21" s="19" t="s">
        <v>88</v>
      </c>
      <c r="C21" s="34"/>
      <c r="D21" s="35" t="s">
        <v>102</v>
      </c>
      <c r="E21" s="37">
        <v>438184300</v>
      </c>
      <c r="F21" s="38">
        <v>99.9</v>
      </c>
      <c r="G21" s="39">
        <f t="shared" si="0"/>
        <v>438622923</v>
      </c>
      <c r="H21" s="40">
        <f t="shared" si="1"/>
        <v>438623</v>
      </c>
      <c r="I21" s="41">
        <v>391473</v>
      </c>
      <c r="J21" s="42">
        <v>99.9</v>
      </c>
      <c r="K21" s="40">
        <f t="shared" si="2"/>
        <v>391865</v>
      </c>
      <c r="L21" s="39">
        <f t="shared" si="3"/>
        <v>391473</v>
      </c>
      <c r="M21" s="50"/>
      <c r="N21" s="43">
        <v>35776.48</v>
      </c>
      <c r="O21" s="44">
        <v>2.736</v>
      </c>
      <c r="P21" s="40">
        <f t="shared" si="4"/>
        <v>1307620</v>
      </c>
      <c r="Q21" s="44">
        <v>98.13</v>
      </c>
      <c r="R21" s="40">
        <f t="shared" si="5"/>
        <v>1332538</v>
      </c>
      <c r="S21" s="41">
        <v>0</v>
      </c>
      <c r="T21" s="45">
        <f t="shared" si="6"/>
        <v>99.9</v>
      </c>
      <c r="U21" s="41">
        <v>0</v>
      </c>
      <c r="V21" s="41"/>
      <c r="W21" s="40">
        <f t="shared" si="7"/>
        <v>1771161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39">
        <f t="shared" si="8"/>
        <v>0</v>
      </c>
    </row>
    <row r="22" spans="1:40" s="8" customFormat="1" ht="12.75">
      <c r="A22" s="36" t="s">
        <v>76</v>
      </c>
      <c r="B22" s="19" t="s">
        <v>87</v>
      </c>
      <c r="C22" s="34"/>
      <c r="D22" s="35" t="s">
        <v>103</v>
      </c>
      <c r="E22" s="37">
        <v>418226400</v>
      </c>
      <c r="F22" s="38">
        <v>90</v>
      </c>
      <c r="G22" s="39">
        <f t="shared" si="0"/>
        <v>464696000</v>
      </c>
      <c r="H22" s="40">
        <f t="shared" si="1"/>
        <v>46469600</v>
      </c>
      <c r="I22" s="41">
        <v>0</v>
      </c>
      <c r="J22" s="42">
        <v>90</v>
      </c>
      <c r="K22" s="40">
        <f t="shared" si="2"/>
        <v>0</v>
      </c>
      <c r="L22" s="39">
        <f t="shared" si="3"/>
        <v>0</v>
      </c>
      <c r="M22" s="50"/>
      <c r="N22" s="43">
        <v>25218.37</v>
      </c>
      <c r="O22" s="44">
        <v>3.254</v>
      </c>
      <c r="P22" s="40">
        <f t="shared" si="4"/>
        <v>774996</v>
      </c>
      <c r="Q22" s="44">
        <v>90.26</v>
      </c>
      <c r="R22" s="40">
        <f t="shared" si="5"/>
        <v>858626</v>
      </c>
      <c r="S22" s="41">
        <v>0</v>
      </c>
      <c r="T22" s="45">
        <f t="shared" si="6"/>
        <v>90</v>
      </c>
      <c r="U22" s="41">
        <v>0</v>
      </c>
      <c r="V22" s="41"/>
      <c r="W22" s="40">
        <f t="shared" si="7"/>
        <v>47328226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39">
        <f t="shared" si="8"/>
        <v>0</v>
      </c>
    </row>
    <row r="23" spans="1:40" s="8" customFormat="1" ht="12.75">
      <c r="A23" s="36" t="s">
        <v>76</v>
      </c>
      <c r="B23" s="19" t="s">
        <v>86</v>
      </c>
      <c r="C23" s="34"/>
      <c r="D23" s="35" t="s">
        <v>104</v>
      </c>
      <c r="E23" s="37">
        <v>244257300</v>
      </c>
      <c r="F23" s="38">
        <v>90.93</v>
      </c>
      <c r="G23" s="39">
        <f t="shared" si="0"/>
        <v>268621247</v>
      </c>
      <c r="H23" s="40">
        <f t="shared" si="1"/>
        <v>24363947</v>
      </c>
      <c r="I23" s="41">
        <v>555492</v>
      </c>
      <c r="J23" s="42">
        <v>90.93</v>
      </c>
      <c r="K23" s="40">
        <f t="shared" si="2"/>
        <v>610901</v>
      </c>
      <c r="L23" s="39">
        <f t="shared" si="3"/>
        <v>555492</v>
      </c>
      <c r="M23" s="50"/>
      <c r="N23" s="43">
        <v>38493.19</v>
      </c>
      <c r="O23" s="44">
        <v>3.637</v>
      </c>
      <c r="P23" s="40">
        <f t="shared" si="4"/>
        <v>1058378</v>
      </c>
      <c r="Q23" s="44">
        <v>94.15</v>
      </c>
      <c r="R23" s="40">
        <f t="shared" si="5"/>
        <v>1124140</v>
      </c>
      <c r="S23" s="41">
        <v>0</v>
      </c>
      <c r="T23" s="45">
        <f t="shared" si="6"/>
        <v>90.93</v>
      </c>
      <c r="U23" s="41">
        <v>0</v>
      </c>
      <c r="V23" s="41"/>
      <c r="W23" s="40">
        <f t="shared" si="7"/>
        <v>25488087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39">
        <f t="shared" si="8"/>
        <v>0</v>
      </c>
    </row>
    <row r="24" spans="1:40" s="8" customFormat="1" ht="12.75">
      <c r="A24" s="36" t="s">
        <v>76</v>
      </c>
      <c r="B24" s="19" t="s">
        <v>85</v>
      </c>
      <c r="C24" s="34"/>
      <c r="D24" s="35" t="s">
        <v>105</v>
      </c>
      <c r="E24" s="37">
        <v>605252800</v>
      </c>
      <c r="F24" s="38">
        <v>96.3</v>
      </c>
      <c r="G24" s="39">
        <f t="shared" si="0"/>
        <v>628507580</v>
      </c>
      <c r="H24" s="40">
        <f t="shared" si="1"/>
        <v>23254780</v>
      </c>
      <c r="I24" s="41">
        <v>1054188</v>
      </c>
      <c r="J24" s="42">
        <v>96.3</v>
      </c>
      <c r="K24" s="40">
        <f t="shared" si="2"/>
        <v>1094692</v>
      </c>
      <c r="L24" s="39">
        <f t="shared" si="3"/>
        <v>1054188</v>
      </c>
      <c r="M24" s="50"/>
      <c r="N24" s="43">
        <v>46064.36</v>
      </c>
      <c r="O24" s="44">
        <v>2.559</v>
      </c>
      <c r="P24" s="40">
        <f t="shared" si="4"/>
        <v>1800092</v>
      </c>
      <c r="Q24" s="44">
        <v>99.65</v>
      </c>
      <c r="R24" s="40">
        <f t="shared" si="5"/>
        <v>1806414</v>
      </c>
      <c r="S24" s="41">
        <v>0</v>
      </c>
      <c r="T24" s="45">
        <f t="shared" si="6"/>
        <v>96.3</v>
      </c>
      <c r="U24" s="41">
        <v>0</v>
      </c>
      <c r="V24" s="41"/>
      <c r="W24" s="40">
        <f t="shared" si="7"/>
        <v>25061194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39">
        <f t="shared" si="8"/>
        <v>0</v>
      </c>
    </row>
    <row r="25" spans="1:40" s="8" customFormat="1" ht="12.75">
      <c r="A25" s="36" t="s">
        <v>76</v>
      </c>
      <c r="B25" s="19" t="s">
        <v>84</v>
      </c>
      <c r="C25" s="34"/>
      <c r="D25" s="35" t="s">
        <v>106</v>
      </c>
      <c r="E25" s="37">
        <v>1073595300</v>
      </c>
      <c r="F25" s="38">
        <v>93.19</v>
      </c>
      <c r="G25" s="39">
        <f t="shared" si="0"/>
        <v>1152049898</v>
      </c>
      <c r="H25" s="40">
        <f t="shared" si="1"/>
        <v>78454598</v>
      </c>
      <c r="I25" s="41">
        <v>2306168</v>
      </c>
      <c r="J25" s="42">
        <v>93.19</v>
      </c>
      <c r="K25" s="40">
        <f t="shared" si="2"/>
        <v>2474695</v>
      </c>
      <c r="L25" s="39">
        <f t="shared" si="3"/>
        <v>2306168</v>
      </c>
      <c r="M25" s="50"/>
      <c r="N25" s="43">
        <v>43946.7</v>
      </c>
      <c r="O25" s="44">
        <v>2.588</v>
      </c>
      <c r="P25" s="40">
        <f t="shared" si="4"/>
        <v>1698095</v>
      </c>
      <c r="Q25" s="44">
        <v>94.88</v>
      </c>
      <c r="R25" s="40">
        <f t="shared" si="5"/>
        <v>1789729</v>
      </c>
      <c r="S25" s="41">
        <v>0</v>
      </c>
      <c r="T25" s="45">
        <f t="shared" si="6"/>
        <v>93.19</v>
      </c>
      <c r="U25" s="41">
        <v>0</v>
      </c>
      <c r="V25" s="41"/>
      <c r="W25" s="40">
        <f t="shared" si="7"/>
        <v>80244327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39">
        <f t="shared" si="8"/>
        <v>0</v>
      </c>
    </row>
    <row r="26" spans="1:40" s="8" customFormat="1" ht="12.75">
      <c r="A26" s="36" t="s">
        <v>76</v>
      </c>
      <c r="B26" s="19" t="s">
        <v>83</v>
      </c>
      <c r="C26" s="34"/>
      <c r="D26" s="35" t="s">
        <v>107</v>
      </c>
      <c r="E26" s="37">
        <v>1400912000</v>
      </c>
      <c r="F26" s="38">
        <v>87.22</v>
      </c>
      <c r="G26" s="39">
        <f t="shared" si="0"/>
        <v>1606182068</v>
      </c>
      <c r="H26" s="40">
        <f t="shared" si="1"/>
        <v>205270068</v>
      </c>
      <c r="I26" s="41">
        <v>0</v>
      </c>
      <c r="J26" s="42">
        <v>87.22</v>
      </c>
      <c r="K26" s="40">
        <f t="shared" si="2"/>
        <v>0</v>
      </c>
      <c r="L26" s="39">
        <f t="shared" si="3"/>
        <v>0</v>
      </c>
      <c r="M26" s="50"/>
      <c r="N26" s="43">
        <v>21248.03</v>
      </c>
      <c r="O26" s="44">
        <v>3.232</v>
      </c>
      <c r="P26" s="40">
        <f t="shared" si="4"/>
        <v>657427</v>
      </c>
      <c r="Q26" s="44">
        <v>84.79</v>
      </c>
      <c r="R26" s="40">
        <f t="shared" si="5"/>
        <v>775359</v>
      </c>
      <c r="S26" s="41">
        <v>0</v>
      </c>
      <c r="T26" s="45">
        <f t="shared" si="6"/>
        <v>87.22</v>
      </c>
      <c r="U26" s="41">
        <v>0</v>
      </c>
      <c r="V26" s="41"/>
      <c r="W26" s="40">
        <f t="shared" si="7"/>
        <v>206045427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9">
        <f t="shared" si="8"/>
        <v>0</v>
      </c>
    </row>
    <row r="27" spans="1:40" s="8" customFormat="1" ht="12.75">
      <c r="A27" s="36" t="s">
        <v>76</v>
      </c>
      <c r="B27" s="19" t="s">
        <v>82</v>
      </c>
      <c r="C27" s="34"/>
      <c r="D27" s="35" t="s">
        <v>108</v>
      </c>
      <c r="E27" s="37">
        <v>325420000</v>
      </c>
      <c r="F27" s="38">
        <v>92.97</v>
      </c>
      <c r="G27" s="39">
        <f t="shared" si="0"/>
        <v>350026890</v>
      </c>
      <c r="H27" s="40">
        <f t="shared" si="1"/>
        <v>24606890</v>
      </c>
      <c r="I27" s="41">
        <v>597858</v>
      </c>
      <c r="J27" s="42">
        <v>92.97</v>
      </c>
      <c r="K27" s="40">
        <f t="shared" si="2"/>
        <v>643066</v>
      </c>
      <c r="L27" s="39">
        <f t="shared" si="3"/>
        <v>597858</v>
      </c>
      <c r="M27" s="50"/>
      <c r="N27" s="43">
        <v>43294.52</v>
      </c>
      <c r="O27" s="44">
        <v>2.759</v>
      </c>
      <c r="P27" s="40">
        <f t="shared" si="4"/>
        <v>1569211</v>
      </c>
      <c r="Q27" s="44">
        <v>89.24</v>
      </c>
      <c r="R27" s="40">
        <f t="shared" si="5"/>
        <v>1758417</v>
      </c>
      <c r="S27" s="41">
        <v>0</v>
      </c>
      <c r="T27" s="45">
        <f t="shared" si="6"/>
        <v>92.97</v>
      </c>
      <c r="U27" s="41">
        <v>0</v>
      </c>
      <c r="V27" s="41"/>
      <c r="W27" s="40">
        <f t="shared" si="7"/>
        <v>26365307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39">
        <f t="shared" si="8"/>
        <v>0</v>
      </c>
    </row>
    <row r="28" spans="1:40" s="8" customFormat="1" ht="12.75">
      <c r="A28" s="36" t="s">
        <v>76</v>
      </c>
      <c r="B28" s="19" t="s">
        <v>81</v>
      </c>
      <c r="C28" s="34" t="s">
        <v>131</v>
      </c>
      <c r="D28" s="35" t="s">
        <v>109</v>
      </c>
      <c r="E28" s="37">
        <v>358643300</v>
      </c>
      <c r="F28" s="38">
        <v>104.93</v>
      </c>
      <c r="G28" s="39">
        <f t="shared" si="0"/>
        <v>341792910</v>
      </c>
      <c r="H28" s="40">
        <f t="shared" si="1"/>
        <v>-16850390</v>
      </c>
      <c r="I28" s="41">
        <v>0</v>
      </c>
      <c r="J28" s="42">
        <v>100</v>
      </c>
      <c r="K28" s="40">
        <f t="shared" si="2"/>
        <v>0</v>
      </c>
      <c r="L28" s="39">
        <f t="shared" si="3"/>
        <v>0</v>
      </c>
      <c r="M28" s="50"/>
      <c r="N28" s="43">
        <v>12412.1</v>
      </c>
      <c r="O28" s="44">
        <v>3.924</v>
      </c>
      <c r="P28" s="40">
        <f t="shared" si="4"/>
        <v>316312</v>
      </c>
      <c r="Q28" s="44">
        <v>67.09</v>
      </c>
      <c r="R28" s="40">
        <f t="shared" si="5"/>
        <v>471474</v>
      </c>
      <c r="S28" s="41">
        <v>0</v>
      </c>
      <c r="T28" s="45">
        <f t="shared" si="6"/>
        <v>104.93</v>
      </c>
      <c r="U28" s="41">
        <v>0</v>
      </c>
      <c r="V28" s="41"/>
      <c r="W28" s="40">
        <f t="shared" si="7"/>
        <v>-16378916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39">
        <f t="shared" si="8"/>
        <v>0</v>
      </c>
    </row>
    <row r="29" spans="1:40" s="8" customFormat="1" ht="12.75">
      <c r="A29" s="36" t="s">
        <v>76</v>
      </c>
      <c r="B29" s="19" t="s">
        <v>80</v>
      </c>
      <c r="C29" s="34"/>
      <c r="D29" s="35" t="s">
        <v>110</v>
      </c>
      <c r="E29" s="37">
        <v>601533600</v>
      </c>
      <c r="F29" s="38">
        <v>96.54</v>
      </c>
      <c r="G29" s="39">
        <f t="shared" si="0"/>
        <v>623092604</v>
      </c>
      <c r="H29" s="40">
        <f t="shared" si="1"/>
        <v>21559004</v>
      </c>
      <c r="I29" s="41">
        <v>3135425</v>
      </c>
      <c r="J29" s="42">
        <v>96.54</v>
      </c>
      <c r="K29" s="40">
        <f t="shared" si="2"/>
        <v>3247799</v>
      </c>
      <c r="L29" s="39">
        <f t="shared" si="3"/>
        <v>3135425</v>
      </c>
      <c r="M29" s="50"/>
      <c r="N29" s="43">
        <v>246691.06</v>
      </c>
      <c r="O29" s="44">
        <v>3.976</v>
      </c>
      <c r="P29" s="40">
        <f t="shared" si="4"/>
        <v>6204504</v>
      </c>
      <c r="Q29" s="44">
        <v>97.4</v>
      </c>
      <c r="R29" s="40">
        <f t="shared" si="5"/>
        <v>6370127</v>
      </c>
      <c r="S29" s="41">
        <v>0</v>
      </c>
      <c r="T29" s="45">
        <f t="shared" si="6"/>
        <v>96.54</v>
      </c>
      <c r="U29" s="41">
        <v>0</v>
      </c>
      <c r="V29" s="41"/>
      <c r="W29" s="40">
        <f t="shared" si="7"/>
        <v>27929131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39">
        <f t="shared" si="8"/>
        <v>0</v>
      </c>
    </row>
    <row r="30" spans="1:40" s="8" customFormat="1" ht="12.75">
      <c r="A30" s="36" t="s">
        <v>76</v>
      </c>
      <c r="B30" s="19" t="s">
        <v>79</v>
      </c>
      <c r="C30" s="34"/>
      <c r="D30" s="35" t="s">
        <v>111</v>
      </c>
      <c r="E30" s="37">
        <v>196759200</v>
      </c>
      <c r="F30" s="38">
        <v>101.96</v>
      </c>
      <c r="G30" s="39">
        <f t="shared" si="0"/>
        <v>192976854</v>
      </c>
      <c r="H30" s="40">
        <f t="shared" si="1"/>
        <v>-3782346</v>
      </c>
      <c r="I30" s="41">
        <v>451311</v>
      </c>
      <c r="J30" s="42">
        <v>100</v>
      </c>
      <c r="K30" s="40">
        <f t="shared" si="2"/>
        <v>451311</v>
      </c>
      <c r="L30" s="39">
        <f t="shared" si="3"/>
        <v>451311</v>
      </c>
      <c r="M30" s="50"/>
      <c r="N30" s="43">
        <v>68393.99</v>
      </c>
      <c r="O30" s="44">
        <v>3.356</v>
      </c>
      <c r="P30" s="40">
        <f t="shared" si="4"/>
        <v>2037962</v>
      </c>
      <c r="Q30" s="44">
        <v>99.55</v>
      </c>
      <c r="R30" s="40">
        <f t="shared" si="5"/>
        <v>2047174</v>
      </c>
      <c r="S30" s="41">
        <v>0</v>
      </c>
      <c r="T30" s="45">
        <f t="shared" si="6"/>
        <v>101.96</v>
      </c>
      <c r="U30" s="41">
        <v>0</v>
      </c>
      <c r="V30" s="41"/>
      <c r="W30" s="40">
        <f t="shared" si="7"/>
        <v>-1735172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39">
        <f t="shared" si="8"/>
        <v>0</v>
      </c>
    </row>
    <row r="31" spans="1:40" s="8" customFormat="1" ht="12.75">
      <c r="A31" s="36" t="s">
        <v>76</v>
      </c>
      <c r="B31" s="19" t="s">
        <v>78</v>
      </c>
      <c r="C31" s="34" t="s">
        <v>131</v>
      </c>
      <c r="D31" s="35" t="s">
        <v>112</v>
      </c>
      <c r="E31" s="37">
        <v>225374300</v>
      </c>
      <c r="F31" s="38">
        <v>94.56</v>
      </c>
      <c r="G31" s="39">
        <f t="shared" si="0"/>
        <v>238339996</v>
      </c>
      <c r="H31" s="40">
        <f t="shared" si="1"/>
        <v>12965696</v>
      </c>
      <c r="I31" s="41">
        <v>853490</v>
      </c>
      <c r="J31" s="42">
        <v>100</v>
      </c>
      <c r="K31" s="40">
        <f t="shared" si="2"/>
        <v>853490</v>
      </c>
      <c r="L31" s="39">
        <f t="shared" si="3"/>
        <v>853490</v>
      </c>
      <c r="M31" s="50"/>
      <c r="N31" s="43">
        <v>14602.85</v>
      </c>
      <c r="O31" s="44">
        <v>2.053</v>
      </c>
      <c r="P31" s="40">
        <f t="shared" si="4"/>
        <v>711293</v>
      </c>
      <c r="Q31" s="44">
        <v>106.92</v>
      </c>
      <c r="R31" s="40">
        <f t="shared" si="5"/>
        <v>665257</v>
      </c>
      <c r="S31" s="41">
        <v>0</v>
      </c>
      <c r="T31" s="45">
        <f t="shared" si="6"/>
        <v>94.56</v>
      </c>
      <c r="U31" s="41">
        <v>0</v>
      </c>
      <c r="V31" s="41"/>
      <c r="W31" s="40">
        <f t="shared" si="7"/>
        <v>13630953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39">
        <f t="shared" si="8"/>
        <v>0</v>
      </c>
    </row>
    <row r="32" spans="1:40" s="8" customFormat="1" ht="12.75">
      <c r="A32" s="36" t="s">
        <v>76</v>
      </c>
      <c r="B32" s="19" t="s">
        <v>77</v>
      </c>
      <c r="C32" s="34"/>
      <c r="D32" s="35" t="s">
        <v>113</v>
      </c>
      <c r="E32" s="37">
        <v>2332333100</v>
      </c>
      <c r="F32" s="38">
        <v>74.65</v>
      </c>
      <c r="G32" s="39">
        <f t="shared" si="0"/>
        <v>3124357803</v>
      </c>
      <c r="H32" s="40">
        <f t="shared" si="1"/>
        <v>792024703</v>
      </c>
      <c r="I32" s="41">
        <v>5651983</v>
      </c>
      <c r="J32" s="42">
        <v>74.65</v>
      </c>
      <c r="K32" s="40">
        <f t="shared" si="2"/>
        <v>7571310</v>
      </c>
      <c r="L32" s="39">
        <f t="shared" si="3"/>
        <v>5651983</v>
      </c>
      <c r="M32" s="50"/>
      <c r="N32" s="43">
        <v>122245.46</v>
      </c>
      <c r="O32" s="44">
        <v>3.826</v>
      </c>
      <c r="P32" s="40">
        <f t="shared" si="4"/>
        <v>3195124</v>
      </c>
      <c r="Q32" s="44">
        <v>74.49</v>
      </c>
      <c r="R32" s="40">
        <f t="shared" si="5"/>
        <v>4289333</v>
      </c>
      <c r="S32" s="41">
        <v>0</v>
      </c>
      <c r="T32" s="45">
        <f t="shared" si="6"/>
        <v>74.65</v>
      </c>
      <c r="U32" s="41">
        <v>0</v>
      </c>
      <c r="V32" s="41"/>
      <c r="W32" s="40">
        <f t="shared" si="7"/>
        <v>796314036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39">
        <f t="shared" si="8"/>
        <v>0</v>
      </c>
    </row>
    <row r="33" spans="1:40" s="8" customFormat="1" ht="12.75">
      <c r="A33" s="36" t="s">
        <v>76</v>
      </c>
      <c r="B33" s="19" t="s">
        <v>76</v>
      </c>
      <c r="C33" s="34"/>
      <c r="D33" s="35" t="s">
        <v>114</v>
      </c>
      <c r="E33" s="37">
        <v>293571700</v>
      </c>
      <c r="F33" s="38">
        <v>89.39</v>
      </c>
      <c r="G33" s="39">
        <f t="shared" si="0"/>
        <v>328416713</v>
      </c>
      <c r="H33" s="40">
        <f t="shared" si="1"/>
        <v>34845013</v>
      </c>
      <c r="I33" s="41">
        <v>828</v>
      </c>
      <c r="J33" s="42">
        <v>89.39</v>
      </c>
      <c r="K33" s="40">
        <f t="shared" si="2"/>
        <v>926</v>
      </c>
      <c r="L33" s="39">
        <f t="shared" si="3"/>
        <v>828</v>
      </c>
      <c r="M33" s="50"/>
      <c r="N33" s="43">
        <v>40217.31</v>
      </c>
      <c r="O33" s="44">
        <v>3.758</v>
      </c>
      <c r="P33" s="40">
        <f t="shared" si="4"/>
        <v>1070179</v>
      </c>
      <c r="Q33" s="44">
        <v>89.68</v>
      </c>
      <c r="R33" s="40">
        <f t="shared" si="5"/>
        <v>1193331</v>
      </c>
      <c r="S33" s="41">
        <v>0</v>
      </c>
      <c r="T33" s="45">
        <f t="shared" si="6"/>
        <v>89.39</v>
      </c>
      <c r="U33" s="41">
        <v>0</v>
      </c>
      <c r="V33" s="41">
        <v>71900</v>
      </c>
      <c r="W33" s="40">
        <f t="shared" si="7"/>
        <v>36110244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39">
        <f t="shared" si="8"/>
        <v>0</v>
      </c>
    </row>
    <row r="34" spans="1:40" s="8" customFormat="1" ht="12.75">
      <c r="A34" s="36" t="s">
        <v>76</v>
      </c>
      <c r="B34" s="19" t="s">
        <v>75</v>
      </c>
      <c r="C34" s="34"/>
      <c r="D34" s="35" t="s">
        <v>115</v>
      </c>
      <c r="E34" s="37">
        <v>403934300</v>
      </c>
      <c r="F34" s="38">
        <v>90.53</v>
      </c>
      <c r="G34" s="39">
        <f t="shared" si="0"/>
        <v>446188335</v>
      </c>
      <c r="H34" s="40">
        <f t="shared" si="1"/>
        <v>42254035</v>
      </c>
      <c r="I34" s="41">
        <v>573256</v>
      </c>
      <c r="J34" s="42">
        <v>90.53</v>
      </c>
      <c r="K34" s="40">
        <f t="shared" si="2"/>
        <v>633222</v>
      </c>
      <c r="L34" s="39">
        <f t="shared" si="3"/>
        <v>573256</v>
      </c>
      <c r="M34" s="50"/>
      <c r="N34" s="43">
        <v>21577.97</v>
      </c>
      <c r="O34" s="44">
        <v>2.916</v>
      </c>
      <c r="P34" s="40">
        <f t="shared" si="4"/>
        <v>739985</v>
      </c>
      <c r="Q34" s="44">
        <v>93.33</v>
      </c>
      <c r="R34" s="40">
        <f t="shared" si="5"/>
        <v>792869</v>
      </c>
      <c r="S34" s="41">
        <v>0</v>
      </c>
      <c r="T34" s="45">
        <f t="shared" si="6"/>
        <v>90.53</v>
      </c>
      <c r="U34" s="41">
        <v>0</v>
      </c>
      <c r="V34" s="41"/>
      <c r="W34" s="40">
        <f t="shared" si="7"/>
        <v>43046904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39">
        <f t="shared" si="8"/>
        <v>0</v>
      </c>
    </row>
    <row r="35" spans="1:40" s="8" customFormat="1" ht="12.75">
      <c r="A35" s="36" t="s">
        <v>76</v>
      </c>
      <c r="B35" s="19" t="s">
        <v>74</v>
      </c>
      <c r="C35" s="34"/>
      <c r="D35" s="35" t="s">
        <v>116</v>
      </c>
      <c r="E35" s="37">
        <v>124901600</v>
      </c>
      <c r="F35" s="38">
        <v>102.29</v>
      </c>
      <c r="G35" s="39">
        <f t="shared" si="0"/>
        <v>122105387</v>
      </c>
      <c r="H35" s="40">
        <f t="shared" si="1"/>
        <v>-2796213</v>
      </c>
      <c r="I35" s="41">
        <v>1107571</v>
      </c>
      <c r="J35" s="42">
        <v>100</v>
      </c>
      <c r="K35" s="40">
        <f t="shared" si="2"/>
        <v>1107571</v>
      </c>
      <c r="L35" s="39">
        <f t="shared" si="3"/>
        <v>1107571</v>
      </c>
      <c r="M35" s="50"/>
      <c r="N35" s="43">
        <v>38013.23</v>
      </c>
      <c r="O35" s="44">
        <v>2.916</v>
      </c>
      <c r="P35" s="40">
        <f t="shared" si="4"/>
        <v>1303609</v>
      </c>
      <c r="Q35" s="44">
        <v>105.22</v>
      </c>
      <c r="R35" s="40">
        <f t="shared" si="5"/>
        <v>1238937</v>
      </c>
      <c r="S35" s="41">
        <v>0</v>
      </c>
      <c r="T35" s="45">
        <f t="shared" si="6"/>
        <v>102.29</v>
      </c>
      <c r="U35" s="41">
        <v>0</v>
      </c>
      <c r="V35" s="41"/>
      <c r="W35" s="40">
        <f t="shared" si="7"/>
        <v>-1557276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39">
        <f t="shared" si="8"/>
        <v>0</v>
      </c>
    </row>
    <row r="36" spans="1:40" s="8" customFormat="1" ht="12.75">
      <c r="A36" s="36" t="s">
        <v>76</v>
      </c>
      <c r="B36" s="19" t="s">
        <v>73</v>
      </c>
      <c r="C36" s="34"/>
      <c r="D36" s="35" t="s">
        <v>117</v>
      </c>
      <c r="E36" s="37">
        <v>2638868300</v>
      </c>
      <c r="F36" s="38">
        <v>108.46</v>
      </c>
      <c r="G36" s="39">
        <f t="shared" si="0"/>
        <v>2433033653</v>
      </c>
      <c r="H36" s="40">
        <f t="shared" si="1"/>
        <v>-205834647</v>
      </c>
      <c r="I36" s="41">
        <v>5534294</v>
      </c>
      <c r="J36" s="42">
        <v>100</v>
      </c>
      <c r="K36" s="40">
        <f t="shared" si="2"/>
        <v>5534294</v>
      </c>
      <c r="L36" s="39">
        <f t="shared" si="3"/>
        <v>5534294</v>
      </c>
      <c r="M36" s="50"/>
      <c r="N36" s="43">
        <v>112513.64</v>
      </c>
      <c r="O36" s="44">
        <v>2.632</v>
      </c>
      <c r="P36" s="40">
        <f t="shared" si="4"/>
        <v>4274834</v>
      </c>
      <c r="Q36" s="44">
        <v>104.68</v>
      </c>
      <c r="R36" s="40">
        <f t="shared" si="5"/>
        <v>4083716</v>
      </c>
      <c r="S36" s="41">
        <v>0</v>
      </c>
      <c r="T36" s="45">
        <f t="shared" si="6"/>
        <v>108.46</v>
      </c>
      <c r="U36" s="41">
        <v>0</v>
      </c>
      <c r="V36" s="41"/>
      <c r="W36" s="40">
        <f t="shared" si="7"/>
        <v>-201750931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39">
        <f t="shared" si="8"/>
        <v>0</v>
      </c>
    </row>
    <row r="37" spans="1:40" s="8" customFormat="1" ht="12.75">
      <c r="A37" s="36" t="s">
        <v>76</v>
      </c>
      <c r="B37" s="19" t="s">
        <v>72</v>
      </c>
      <c r="C37" s="34"/>
      <c r="D37" s="35" t="s">
        <v>118</v>
      </c>
      <c r="E37" s="37">
        <v>2528150</v>
      </c>
      <c r="F37" s="38">
        <v>100.41</v>
      </c>
      <c r="G37" s="39">
        <f t="shared" si="0"/>
        <v>2517827</v>
      </c>
      <c r="H37" s="40">
        <f t="shared" si="1"/>
        <v>-10323</v>
      </c>
      <c r="I37" s="41">
        <v>96021</v>
      </c>
      <c r="J37" s="42">
        <v>100</v>
      </c>
      <c r="K37" s="40">
        <f t="shared" si="2"/>
        <v>96021</v>
      </c>
      <c r="L37" s="39">
        <f t="shared" si="3"/>
        <v>96021</v>
      </c>
      <c r="M37" s="50"/>
      <c r="N37" s="43">
        <v>2850.72</v>
      </c>
      <c r="O37" s="44">
        <v>0.602</v>
      </c>
      <c r="P37" s="40">
        <f t="shared" si="4"/>
        <v>473542</v>
      </c>
      <c r="Q37" s="44">
        <v>100.41</v>
      </c>
      <c r="R37" s="40">
        <f t="shared" si="5"/>
        <v>471608</v>
      </c>
      <c r="S37" s="41">
        <v>0</v>
      </c>
      <c r="T37" s="45">
        <f t="shared" si="6"/>
        <v>100.41</v>
      </c>
      <c r="U37" s="41">
        <v>0</v>
      </c>
      <c r="V37" s="41"/>
      <c r="W37" s="40">
        <f t="shared" si="7"/>
        <v>461285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39">
        <f t="shared" si="8"/>
        <v>0</v>
      </c>
    </row>
    <row r="38" spans="1:40" s="8" customFormat="1" ht="12.75">
      <c r="A38" s="36" t="s">
        <v>76</v>
      </c>
      <c r="B38" s="19" t="s">
        <v>71</v>
      </c>
      <c r="C38" s="34"/>
      <c r="D38" s="35" t="s">
        <v>119</v>
      </c>
      <c r="E38" s="37">
        <v>1202699436</v>
      </c>
      <c r="F38" s="38">
        <v>100.79</v>
      </c>
      <c r="G38" s="39">
        <f t="shared" si="0"/>
        <v>1193272583</v>
      </c>
      <c r="H38" s="40">
        <f t="shared" si="1"/>
        <v>-9426853</v>
      </c>
      <c r="I38" s="41">
        <v>3805642</v>
      </c>
      <c r="J38" s="42">
        <v>100</v>
      </c>
      <c r="K38" s="40">
        <f t="shared" si="2"/>
        <v>3805642</v>
      </c>
      <c r="L38" s="39">
        <f t="shared" si="3"/>
        <v>3805642</v>
      </c>
      <c r="M38" s="50"/>
      <c r="N38" s="43">
        <v>99519.15</v>
      </c>
      <c r="O38" s="44">
        <v>2.52</v>
      </c>
      <c r="P38" s="40">
        <f t="shared" si="4"/>
        <v>3949173</v>
      </c>
      <c r="Q38" s="44">
        <v>100.8</v>
      </c>
      <c r="R38" s="40">
        <f t="shared" si="5"/>
        <v>3917830</v>
      </c>
      <c r="S38" s="41">
        <v>0</v>
      </c>
      <c r="T38" s="45">
        <f t="shared" si="6"/>
        <v>100.79</v>
      </c>
      <c r="U38" s="41">
        <v>0</v>
      </c>
      <c r="V38" s="41"/>
      <c r="W38" s="40">
        <f t="shared" si="7"/>
        <v>-5509023</v>
      </c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39">
        <f t="shared" si="8"/>
        <v>0</v>
      </c>
    </row>
    <row r="39" spans="1:40" ht="12.75">
      <c r="A39" s="11"/>
      <c r="B39" s="1"/>
      <c r="C39" s="1"/>
      <c r="D39" s="1"/>
      <c r="E39" s="4"/>
      <c r="F39" s="5"/>
      <c r="G39" s="4"/>
      <c r="H39" s="4"/>
      <c r="I39" s="4"/>
      <c r="J39" s="5"/>
      <c r="K39" s="4"/>
      <c r="L39" s="4"/>
      <c r="M39" s="4"/>
      <c r="N39" s="6"/>
      <c r="O39" s="7"/>
      <c r="P39" s="4"/>
      <c r="Q39" s="6"/>
      <c r="R39" s="10"/>
      <c r="T39" s="5"/>
      <c r="U39" s="4"/>
      <c r="V39" s="6"/>
      <c r="W39" s="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5"/>
    </row>
    <row r="40" spans="1:40" ht="12.75">
      <c r="A40" s="12"/>
      <c r="B40" s="13"/>
      <c r="C40" s="13"/>
      <c r="D40" s="18" t="s">
        <v>29</v>
      </c>
      <c r="E40" s="46">
        <f>SUM(E15:E38)</f>
        <v>15735402406</v>
      </c>
      <c r="F40" s="46"/>
      <c r="G40" s="46">
        <f>SUM(G15:G38)</f>
        <v>17022980083</v>
      </c>
      <c r="H40" s="46">
        <f>SUM(H15:H38)</f>
        <v>1287577677</v>
      </c>
      <c r="I40" s="46">
        <f>SUM(I15:I38)</f>
        <v>31267079</v>
      </c>
      <c r="J40" s="46"/>
      <c r="K40" s="46">
        <f>SUM(K15:K38)</f>
        <v>34176003</v>
      </c>
      <c r="L40" s="46">
        <f>SUM(L15:L38)</f>
        <v>31267079</v>
      </c>
      <c r="M40" s="46"/>
      <c r="N40" s="47">
        <f>SUM(N15:N38)</f>
        <v>1302404.3899999997</v>
      </c>
      <c r="O40" s="47"/>
      <c r="P40" s="46">
        <f>SUM(P15:P38)</f>
        <v>42066120</v>
      </c>
      <c r="Q40" s="46"/>
      <c r="R40" s="46">
        <f>SUM(R15:R38)</f>
        <v>44921372</v>
      </c>
      <c r="S40" s="46"/>
      <c r="T40" s="47"/>
      <c r="U40" s="46"/>
      <c r="V40" s="46">
        <f aca="true" t="shared" si="9" ref="V40:AL40">SUM(V15:V38)</f>
        <v>71900</v>
      </c>
      <c r="W40" s="46">
        <f t="shared" si="9"/>
        <v>1332570949</v>
      </c>
      <c r="X40" s="46">
        <f t="shared" si="9"/>
        <v>0</v>
      </c>
      <c r="Y40" s="46">
        <f t="shared" si="9"/>
        <v>0</v>
      </c>
      <c r="Z40" s="46">
        <f t="shared" si="9"/>
        <v>0</v>
      </c>
      <c r="AA40" s="46">
        <f t="shared" si="9"/>
        <v>0</v>
      </c>
      <c r="AB40" s="46">
        <f t="shared" si="9"/>
        <v>0</v>
      </c>
      <c r="AC40" s="46">
        <f t="shared" si="9"/>
        <v>0</v>
      </c>
      <c r="AD40" s="46">
        <f t="shared" si="9"/>
        <v>0</v>
      </c>
      <c r="AE40" s="46">
        <f t="shared" si="9"/>
        <v>0</v>
      </c>
      <c r="AF40" s="46">
        <f t="shared" si="9"/>
        <v>0</v>
      </c>
      <c r="AG40" s="46">
        <f t="shared" si="9"/>
        <v>0</v>
      </c>
      <c r="AH40" s="46">
        <f t="shared" si="9"/>
        <v>0</v>
      </c>
      <c r="AI40" s="46">
        <f t="shared" si="9"/>
        <v>0</v>
      </c>
      <c r="AJ40" s="46">
        <f t="shared" si="9"/>
        <v>0</v>
      </c>
      <c r="AK40" s="46">
        <f t="shared" si="9"/>
        <v>0</v>
      </c>
      <c r="AL40" s="46">
        <f t="shared" si="9"/>
        <v>0</v>
      </c>
      <c r="AM40" s="46"/>
      <c r="AN40" s="46">
        <f>SUM(AN15:AN38)</f>
        <v>0</v>
      </c>
    </row>
    <row r="41" spans="1:40" ht="12.75">
      <c r="A41" s="12"/>
      <c r="B41" s="13"/>
      <c r="C41" s="13"/>
      <c r="D41" s="33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0"/>
      <c r="P41" s="29"/>
      <c r="Q41" s="29"/>
      <c r="R41" s="31"/>
      <c r="S41" s="29"/>
      <c r="T41" s="30"/>
      <c r="U41" s="29"/>
      <c r="V41" s="29"/>
      <c r="W41" s="2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2:40" s="24" customFormat="1" ht="9.75">
      <c r="B42" s="17"/>
      <c r="C42" s="17"/>
      <c r="D42" s="17"/>
      <c r="E42" s="17" t="s">
        <v>92</v>
      </c>
      <c r="F42" s="26"/>
      <c r="G42" s="25"/>
      <c r="H42" s="25"/>
      <c r="I42" s="27"/>
      <c r="J42" s="27"/>
      <c r="K42" s="27"/>
      <c r="L42" s="25"/>
      <c r="M42" s="25"/>
      <c r="N42" s="60" t="s">
        <v>93</v>
      </c>
      <c r="O42" s="60"/>
      <c r="P42" s="60"/>
      <c r="Q42" s="60"/>
      <c r="R42" s="60"/>
      <c r="S42" s="60"/>
      <c r="T42" s="60"/>
      <c r="U42" s="60"/>
      <c r="V42" s="60"/>
      <c r="W42" s="60"/>
      <c r="X42" s="60" t="s">
        <v>92</v>
      </c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</row>
    <row r="43" spans="5:32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6"/>
      <c r="Y43" s="16"/>
      <c r="Z43" s="16"/>
      <c r="AA43" s="16"/>
      <c r="AB43" s="16"/>
      <c r="AC43" s="2"/>
      <c r="AD43" s="2"/>
      <c r="AE43" s="2"/>
      <c r="AF43" s="2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8" spans="24:28" ht="12.75">
      <c r="X58" s="6"/>
      <c r="Y58" s="6"/>
      <c r="Z58" s="6"/>
      <c r="AA58" s="6"/>
      <c r="AB58" s="6"/>
    </row>
  </sheetData>
  <sheetProtection/>
  <mergeCells count="47">
    <mergeCell ref="S9:S14"/>
    <mergeCell ref="L9:L14"/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Ricardo Hidalgo</cp:lastModifiedBy>
  <cp:lastPrinted>2010-03-10T16:47:19Z</cp:lastPrinted>
  <dcterms:created xsi:type="dcterms:W3CDTF">2002-01-15T13:54:18Z</dcterms:created>
  <dcterms:modified xsi:type="dcterms:W3CDTF">2015-07-02T13:26:55Z</dcterms:modified>
  <cp:category/>
  <cp:version/>
  <cp:contentType/>
  <cp:contentStatus/>
</cp:coreProperties>
</file>